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Leon FONTECLOUNON\Documents\Dossier 2020\DAO Hazmat Lot B\Addendum DAO\"/>
    </mc:Choice>
  </mc:AlternateContent>
  <xr:revisionPtr revIDLastSave="0" documentId="8_{39627E71-F158-46D1-A937-58BC5B5DAD3A}" xr6:coauthVersionLast="45" xr6:coauthVersionMax="45" xr10:uidLastSave="{00000000-0000-0000-0000-000000000000}"/>
  <bookViews>
    <workbookView xWindow="-120" yWindow="-120" windowWidth="20730" windowHeight="11160" activeTab="1" xr2:uid="{00000000-000D-0000-FFFF-FFFF00000000}"/>
  </bookViews>
  <sheets>
    <sheet name="Instructions" sheetId="4" r:id="rId1"/>
    <sheet name="Services de base" sheetId="1" r:id="rId2"/>
    <sheet name="Services optionnels" sheetId="2" r:id="rId3"/>
    <sheet name="Calendrier Paiements Base" sheetId="5" r:id="rId4"/>
    <sheet name="Calendrier Paiements Option" sheetId="6" r:id="rId5"/>
    <sheet name="Hypothèses" sheetId="3" r:id="rId6"/>
  </sheets>
  <definedNames>
    <definedName name="_Toc14972558" localSheetId="1">'Services de base'!$B$52</definedName>
    <definedName name="_Toc14972558" localSheetId="2">'Services optionnels'!#REF!</definedName>
    <definedName name="_Toc14972571" localSheetId="1">'Services de base'!#REF!</definedName>
    <definedName name="_Toc14972571" localSheetId="2">'Services optionnels'!#REF!</definedName>
    <definedName name="_Toc14972572" localSheetId="1">'Services de base'!$B$55</definedName>
    <definedName name="_Toc14972572" localSheetId="2">'Services optionnels'!#REF!</definedName>
    <definedName name="_xlnm.Print_Titles" localSheetId="3">'Calendrier Paiements Base'!$3:$3</definedName>
    <definedName name="_xlnm.Print_Titles" localSheetId="1">'Services de base'!$1:$6</definedName>
    <definedName name="_xlnm.Print_Titles" localSheetId="2">'Services optionnels'!$1:$6</definedName>
    <definedName name="_xlnm.Print_Area" localSheetId="1">'Services de base'!$A$1:$H$69</definedName>
    <definedName name="_xlnm.Print_Area" localSheetId="2">'Services optionnels'!$A$1:$H$68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3" i="2" l="1"/>
  <c r="H43" i="2"/>
  <c r="G41" i="2"/>
  <c r="H41" i="2"/>
  <c r="D39" i="1"/>
  <c r="H39" i="1" s="1"/>
  <c r="G61" i="2"/>
  <c r="H61" i="2"/>
  <c r="G39" i="1" l="1"/>
  <c r="H43" i="1"/>
  <c r="G43" i="1"/>
  <c r="G57" i="2" l="1"/>
  <c r="G58" i="2"/>
  <c r="G59" i="2"/>
  <c r="G60" i="2"/>
  <c r="G62" i="2" l="1"/>
  <c r="H58" i="2"/>
  <c r="G9" i="1"/>
  <c r="H9" i="1"/>
  <c r="A4" i="4"/>
  <c r="A5" i="4" s="1"/>
  <c r="A6" i="4" s="1"/>
  <c r="A7" i="4" s="1"/>
  <c r="D35" i="2"/>
  <c r="G35" i="2" s="1"/>
  <c r="D36" i="2"/>
  <c r="G36" i="2" s="1"/>
  <c r="D37" i="2"/>
  <c r="G37" i="2" s="1"/>
  <c r="D38" i="2"/>
  <c r="H38" i="2" s="1"/>
  <c r="D34" i="2"/>
  <c r="G34" i="2" s="1"/>
  <c r="D27" i="2"/>
  <c r="G27" i="2" s="1"/>
  <c r="D28" i="2"/>
  <c r="D33" i="2" s="1"/>
  <c r="H34" i="2"/>
  <c r="D24" i="2"/>
  <c r="G24" i="2" s="1"/>
  <c r="G23" i="2"/>
  <c r="H23" i="2"/>
  <c r="G40" i="2"/>
  <c r="H40" i="2"/>
  <c r="G42" i="2"/>
  <c r="H42" i="2"/>
  <c r="B50" i="3"/>
  <c r="G57" i="1"/>
  <c r="H57" i="1"/>
  <c r="G38" i="2" l="1"/>
  <c r="H37" i="2"/>
  <c r="H35" i="2"/>
  <c r="G33" i="2"/>
  <c r="H33" i="2"/>
  <c r="D29" i="2"/>
  <c r="H36" i="2"/>
  <c r="H28" i="2"/>
  <c r="G28" i="2"/>
  <c r="D31" i="2"/>
  <c r="H27" i="2"/>
  <c r="D32" i="2"/>
  <c r="H24" i="2"/>
  <c r="D30" i="2" l="1"/>
  <c r="G29" i="2"/>
  <c r="H29" i="2"/>
  <c r="H31" i="2"/>
  <c r="G31" i="2"/>
  <c r="G32" i="2"/>
  <c r="H32" i="2"/>
  <c r="G30" i="2" l="1"/>
  <c r="H30" i="2"/>
  <c r="H46" i="1" l="1"/>
  <c r="G46" i="1"/>
  <c r="H45" i="1"/>
  <c r="G45" i="1"/>
  <c r="G35" i="1"/>
  <c r="H35" i="1"/>
  <c r="G36" i="1"/>
  <c r="H36" i="1"/>
  <c r="H34" i="1"/>
  <c r="G34" i="1"/>
  <c r="H32" i="1"/>
  <c r="G32" i="1"/>
  <c r="G26" i="1"/>
  <c r="H26" i="1"/>
  <c r="H60" i="2"/>
  <c r="H59" i="2"/>
  <c r="H57" i="2"/>
  <c r="G30" i="1"/>
  <c r="H30" i="1"/>
  <c r="G28" i="1"/>
  <c r="H28" i="1"/>
  <c r="H29" i="1"/>
  <c r="G29" i="1"/>
  <c r="H62" i="2" l="1"/>
  <c r="C39" i="3"/>
  <c r="B31" i="3" l="1"/>
  <c r="B32" i="3" s="1"/>
  <c r="B30" i="3"/>
  <c r="B20" i="3"/>
  <c r="B21" i="3" s="1"/>
  <c r="G14" i="3"/>
  <c r="B19" i="3"/>
  <c r="B22" i="3" s="1"/>
  <c r="C4" i="3"/>
  <c r="D19" i="1" s="1"/>
  <c r="B9" i="3"/>
  <c r="B8" i="3"/>
  <c r="B7" i="3"/>
  <c r="G19" i="1" l="1"/>
  <c r="H19" i="1"/>
  <c r="G13" i="3"/>
  <c r="C6" i="3"/>
  <c r="C5" i="3"/>
  <c r="C7" i="3" l="1"/>
  <c r="C17" i="3" s="1"/>
  <c r="C23" i="3" s="1"/>
  <c r="D23" i="1"/>
  <c r="C8" i="3"/>
  <c r="C9" i="3"/>
  <c r="D20" i="1" s="1"/>
  <c r="C12" i="3"/>
  <c r="G51" i="2"/>
  <c r="H51" i="2"/>
  <c r="G9" i="2"/>
  <c r="H9" i="2"/>
  <c r="G10" i="2"/>
  <c r="H10" i="2"/>
  <c r="G12" i="2"/>
  <c r="H12" i="2"/>
  <c r="G13" i="2"/>
  <c r="H13" i="2"/>
  <c r="G14" i="2"/>
  <c r="H14" i="2"/>
  <c r="G15" i="2"/>
  <c r="H15" i="2"/>
  <c r="G16" i="2"/>
  <c r="H16" i="2"/>
  <c r="G52" i="2"/>
  <c r="H52" i="2"/>
  <c r="H50" i="2"/>
  <c r="G50" i="2"/>
  <c r="H49" i="2"/>
  <c r="G49" i="2"/>
  <c r="H48" i="2"/>
  <c r="G48" i="2"/>
  <c r="H39" i="2"/>
  <c r="G39" i="2"/>
  <c r="H8" i="2"/>
  <c r="G8" i="2"/>
  <c r="G60" i="1"/>
  <c r="H60" i="1"/>
  <c r="H56" i="1"/>
  <c r="G56" i="1"/>
  <c r="H59" i="1"/>
  <c r="G59" i="1"/>
  <c r="G63" i="1" l="1"/>
  <c r="H63" i="1"/>
  <c r="G20" i="1"/>
  <c r="H20" i="1"/>
  <c r="G23" i="1"/>
  <c r="H23" i="1"/>
  <c r="D23" i="3"/>
  <c r="C26" i="3"/>
  <c r="C29" i="3"/>
  <c r="C28" i="3"/>
  <c r="C27" i="3"/>
  <c r="C14" i="3"/>
  <c r="D14" i="3" s="1"/>
  <c r="C13" i="3"/>
  <c r="D21" i="1"/>
  <c r="C18" i="3"/>
  <c r="G14" i="1"/>
  <c r="H14" i="1"/>
  <c r="H44" i="2"/>
  <c r="H65" i="2" s="1"/>
  <c r="G44" i="2"/>
  <c r="G53" i="2"/>
  <c r="H53" i="2"/>
  <c r="G65" i="2" l="1"/>
  <c r="H21" i="1"/>
  <c r="G21" i="1"/>
  <c r="C41" i="3"/>
  <c r="B41" i="3" s="1"/>
  <c r="D13" i="3"/>
  <c r="C35" i="3"/>
  <c r="C31" i="3"/>
  <c r="C32" i="3" s="1"/>
  <c r="C19" i="3"/>
  <c r="C22" i="3" s="1"/>
  <c r="D22" i="3" s="1"/>
  <c r="C20" i="3"/>
  <c r="C30" i="3"/>
  <c r="C33" i="3" s="1"/>
  <c r="C42" i="3" s="1"/>
  <c r="D41" i="3" l="1"/>
  <c r="D37" i="1" s="1"/>
  <c r="C40" i="3"/>
  <c r="B40" i="3" s="1"/>
  <c r="C21" i="3"/>
  <c r="C44" i="3"/>
  <c r="B42" i="3"/>
  <c r="D42" i="3"/>
  <c r="D42" i="1" s="1"/>
  <c r="B35" i="3"/>
  <c r="C46" i="3"/>
  <c r="B46" i="3" s="1"/>
  <c r="B33" i="3"/>
  <c r="D33" i="3"/>
  <c r="C34" i="3"/>
  <c r="C43" i="3" s="1"/>
  <c r="C45" i="3" l="1"/>
  <c r="B45" i="3" s="1"/>
  <c r="D40" i="3"/>
  <c r="D38" i="1" s="1"/>
  <c r="D22" i="1"/>
  <c r="D24" i="1"/>
  <c r="G37" i="1"/>
  <c r="H37" i="1"/>
  <c r="G42" i="1"/>
  <c r="H42" i="1"/>
  <c r="B44" i="3"/>
  <c r="D25" i="1"/>
  <c r="B43" i="3"/>
  <c r="D43" i="3"/>
  <c r="B34" i="3"/>
  <c r="D34" i="3"/>
  <c r="G38" i="1" l="1"/>
  <c r="H38" i="1"/>
  <c r="G22" i="1"/>
  <c r="H22" i="1"/>
  <c r="G25" i="1"/>
  <c r="H25" i="1"/>
  <c r="D49" i="3"/>
  <c r="D40" i="1" s="1"/>
  <c r="G24" i="1"/>
  <c r="H24" i="1"/>
  <c r="D50" i="3" l="1"/>
  <c r="D41" i="1" s="1"/>
  <c r="H40" i="1"/>
  <c r="G40" i="1"/>
  <c r="G41" i="1" l="1"/>
  <c r="G49" i="1" s="1"/>
  <c r="G66" i="1" s="1"/>
  <c r="H41" i="1"/>
  <c r="H49" i="1" s="1"/>
  <c r="H66" i="1" s="1"/>
</calcChain>
</file>

<file path=xl/sharedStrings.xml><?xml version="1.0" encoding="utf-8"?>
<sst xmlns="http://schemas.openxmlformats.org/spreadsheetml/2006/main" count="498" uniqueCount="353">
  <si>
    <t>Unité</t>
  </si>
  <si>
    <t>Quantité
(1)</t>
  </si>
  <si>
    <t>Prix Unitaire</t>
  </si>
  <si>
    <t>Prix total</t>
  </si>
  <si>
    <t>N°</t>
  </si>
  <si>
    <t>Description</t>
  </si>
  <si>
    <r>
      <t xml:space="preserve">Partie  monnaie étrangère
</t>
    </r>
    <r>
      <rPr>
        <b/>
        <sz val="9"/>
        <rFont val="Arial Narrow"/>
        <family val="2"/>
      </rPr>
      <t xml:space="preserve"> [USD]</t>
    </r>
    <r>
      <rPr>
        <b/>
        <sz val="9"/>
        <rFont val="Arial"/>
        <family val="2"/>
      </rPr>
      <t xml:space="preserve">
(2)</t>
    </r>
  </si>
  <si>
    <t>Partie monnaie locale [USD]
(3)</t>
  </si>
  <si>
    <r>
      <t>Etranger
[</t>
    </r>
    <r>
      <rPr>
        <b/>
        <sz val="9"/>
        <rFont val="Arial Narrow"/>
        <family val="2"/>
      </rPr>
      <t>USD]</t>
    </r>
    <r>
      <rPr>
        <b/>
        <sz val="9"/>
        <rFont val="Arial"/>
        <family val="2"/>
      </rPr>
      <t xml:space="preserve">
(1) x (2)</t>
    </r>
  </si>
  <si>
    <t>Local  
[USD]
(1) x (3)</t>
  </si>
  <si>
    <t>lot</t>
  </si>
  <si>
    <t xml:space="preserve">Nom du soumissionnaire: </t>
  </si>
  <si>
    <t>Signature du soumissionnaire:</t>
  </si>
  <si>
    <t>Exigences générales</t>
  </si>
  <si>
    <t>Gestion des équipements, matières dangereuses, déchets dangereux et autres déchets</t>
  </si>
  <si>
    <t>Opérations sur la plateforme de stockage et conditionnement du Poste SBEE de Parakou (section V.3.2 des TDR)</t>
  </si>
  <si>
    <t>Opérations sur des équipements et matières stockées en d’autres sites que les plateformes de stockage et conditionnement (section V.4 des TDR)</t>
  </si>
  <si>
    <t>Gestion des sols en excès et des sols contaminés</t>
  </si>
  <si>
    <t>Documentation, registres et rapports</t>
  </si>
  <si>
    <t>Rapport final (section VII.4 des TDR)</t>
  </si>
  <si>
    <t>Rapport de démarrage et plan de travail détaillé (section VII.1 des TDR)</t>
  </si>
  <si>
    <t>Registres, bases de données, bordereaux, documents de mouvements et rapports spécifiques (section VII.2 des TDR)</t>
  </si>
  <si>
    <t>Rapports mensuels (section VII.3 des TDR)</t>
  </si>
  <si>
    <t>TOTAUX</t>
  </si>
  <si>
    <t>Gestion et coordination (section IV.1 des TDR)</t>
  </si>
  <si>
    <t>Analyse de risque et audit ESSS avant travaux, audit ESSS après travaux (section IV.2.1)</t>
  </si>
  <si>
    <t>Bordereau des prix : services de base</t>
  </si>
  <si>
    <t>Bordereau des prix : services optionnels</t>
  </si>
  <si>
    <t>Services de diagnostic amiante et de gestion des matériaux contenant de l’amiante (section IX.2 des TDR)</t>
  </si>
  <si>
    <t>Diagnostic amiante (repérage, échantillonnages, analyses et rapport)</t>
  </si>
  <si>
    <t>Mobilisation-démobilisation au sud du Bénin (Cotonou, Abomey-Calavi, Porto-Novo)</t>
  </si>
  <si>
    <t>Mobilisation-démobilisation au nord du Bénin (Bohicon, Parakou, Djougou et Natitingou)</t>
  </si>
  <si>
    <t>Collecte, emballage, stockage temporaire, transport, élimination des matériaux contaminés avec de l'amiante</t>
  </si>
  <si>
    <t>kg</t>
  </si>
  <si>
    <t>Prélèvement et analyse d'huile - PCB test kit</t>
  </si>
  <si>
    <t>échantillon</t>
  </si>
  <si>
    <t>1.</t>
  </si>
  <si>
    <t>1.1</t>
  </si>
  <si>
    <t>1.2</t>
  </si>
  <si>
    <t>1.3</t>
  </si>
  <si>
    <t>1.4</t>
  </si>
  <si>
    <t>mois</t>
  </si>
  <si>
    <t>Assurances responsabilité civile, professionnelle, pollution</t>
  </si>
  <si>
    <t>1.5</t>
  </si>
  <si>
    <t>1.6</t>
  </si>
  <si>
    <t>Assurances, cautions ou autres formes de garanties requises pour les mouvements transfrontaliers de déchets dangereux</t>
  </si>
  <si>
    <t>2.</t>
  </si>
  <si>
    <t>Gardiennage, entretien, suivi environnemental et remise en état de la plateforme, incluant tous les échantillonnages et analyses (section V.3.3 des TDR)</t>
  </si>
  <si>
    <t>2.1</t>
  </si>
  <si>
    <t>2.2</t>
  </si>
  <si>
    <t>2.3</t>
  </si>
  <si>
    <t>2.3.1</t>
  </si>
  <si>
    <t>2.4</t>
  </si>
  <si>
    <t>3</t>
  </si>
  <si>
    <t>4.</t>
  </si>
  <si>
    <t>4.1</t>
  </si>
  <si>
    <t>4.2</t>
  </si>
  <si>
    <t>4.3</t>
  </si>
  <si>
    <t>4.4</t>
  </si>
  <si>
    <t>6</t>
  </si>
  <si>
    <t>7</t>
  </si>
  <si>
    <r>
      <t>Lot de 50 m</t>
    </r>
    <r>
      <rPr>
        <vertAlign val="superscript"/>
        <sz val="10"/>
        <rFont val="Arial"/>
        <family val="2"/>
      </rPr>
      <t>2</t>
    </r>
  </si>
  <si>
    <t>6.1</t>
  </si>
  <si>
    <t>6.2</t>
  </si>
  <si>
    <t>6.3</t>
  </si>
  <si>
    <t>6.4</t>
  </si>
  <si>
    <t>6.5</t>
  </si>
  <si>
    <t>6.6</t>
  </si>
  <si>
    <t>6.7</t>
  </si>
  <si>
    <t>7.1</t>
  </si>
  <si>
    <t>7.2</t>
  </si>
  <si>
    <t>7.3</t>
  </si>
  <si>
    <t>7.4</t>
  </si>
  <si>
    <t>7.5</t>
  </si>
  <si>
    <t>Diagnostic technique des huiles (caractéristiques isolantes)</t>
  </si>
  <si>
    <t>Diagnostic technique d'un transformateur de puissance, sur le site d'un Poste</t>
  </si>
  <si>
    <t>Préparation et mise à jour au besoin du Plan de transport des matières dangereuses</t>
  </si>
  <si>
    <t>2.4.1</t>
  </si>
  <si>
    <t>Services d'emballage, transport, traitement et élimination des déchets dangereux (section V.5 des TDR)</t>
  </si>
  <si>
    <t>2.5</t>
  </si>
  <si>
    <t>Services d'emballage, transport (incluant exportation et frais associés), traitement et élimination (excluant valorisation énergétique au Bénin) des déchets dangereux liquides (incluant huiles) contenant moins de 50 ppm en PCB (masse nette excluant celle de l'emballage).</t>
  </si>
  <si>
    <t>Services d'emballage, transport (incluant exportation et frais associés), traitement et élimination des déchets dangereux solides (incluant carcasses d'équipements électriques, contenants vidangés, chiffons, absorbants, sols, etc.) souillés avec des huiles contenant moins de 50 ppm en PCB (masse nette excluant celle de l'emballage)</t>
  </si>
  <si>
    <t>Services de transport, traitement et élimination des déchets non dangereux (section V.6 des TDR)</t>
  </si>
  <si>
    <r>
      <t>m</t>
    </r>
    <r>
      <rPr>
        <vertAlign val="superscript"/>
        <sz val="10"/>
        <rFont val="Arial"/>
        <family val="2"/>
      </rPr>
      <t>3</t>
    </r>
  </si>
  <si>
    <t>Services de transport et recyclage/valorisation des déchets non dangereux</t>
  </si>
  <si>
    <t>Services de transport et élimination des déchets non dangereux</t>
  </si>
  <si>
    <t>2.6</t>
  </si>
  <si>
    <t>Traçabilité des équipements, matières dangereuses, déchets dangereux et autres déchets (section V.7 des TDR)</t>
  </si>
  <si>
    <t>Transformateur</t>
  </si>
  <si>
    <t>Diagnostic technique d'un transformateur</t>
  </si>
  <si>
    <t>Prélèvement et analyse d'huile - PCB en laboratoire certifié</t>
  </si>
  <si>
    <t>Prélèvement et analyse par frottis - PCB en laboratoire certifié</t>
  </si>
  <si>
    <t>Prélèvement d'huile et analyse du contenu en PCB, incluant analyses par tests kits et analyses en laboratoire lorsque requis, rapports de laboratoire</t>
  </si>
  <si>
    <t>Vidange et conditionnement en fûts de l'huile d'un transformateur ayant plus de 50 ppm PCB</t>
  </si>
  <si>
    <t>Vidange et conditionnement en fûts ou en citerne mobile de l'huile d'un transformateur ayant moins de 50 ppm PCB</t>
  </si>
  <si>
    <t>Prélèvement d'huile et analyse selon les paramètres de l'article 4 du décret 2003-330 du 27 août 2003 portant gestion des huiles usagées en République du Bénin, rapports de laboratoire</t>
  </si>
  <si>
    <t>%</t>
  </si>
  <si>
    <t>Nb</t>
  </si>
  <si>
    <t>Transformateurs de lignes livrés à la plateforme</t>
  </si>
  <si>
    <t>Transformateurs avec huiles &gt;50 ppm PCB</t>
  </si>
  <si>
    <t>Transformateurs avec huiles &gt;500 ppm PCB</t>
  </si>
  <si>
    <t>Transformateurs avec huiles entre 50 et 500 ppm PCB</t>
  </si>
  <si>
    <r>
      <t xml:space="preserve">Transformateurs avec huiles </t>
    </r>
    <r>
      <rPr>
        <sz val="10"/>
        <rFont val="Calibri"/>
        <family val="2"/>
      </rPr>
      <t>≤</t>
    </r>
    <r>
      <rPr>
        <sz val="10"/>
        <rFont val="Arial"/>
        <family val="2"/>
      </rPr>
      <t>50 ppm PCB</t>
    </r>
  </si>
  <si>
    <r>
      <t xml:space="preserve">Transformateurs avec huiles </t>
    </r>
    <r>
      <rPr>
        <sz val="10"/>
        <rFont val="Calibri"/>
        <family val="2"/>
      </rPr>
      <t>≤</t>
    </r>
    <r>
      <rPr>
        <sz val="10"/>
        <rFont val="Arial"/>
        <family val="2"/>
      </rPr>
      <t>500 ppm PCB</t>
    </r>
  </si>
  <si>
    <t>Hypothèses - Contamination avec PCB</t>
  </si>
  <si>
    <t>Hypothèses - Transformateurs ayant entre 50 et 500 ppm PCB</t>
  </si>
  <si>
    <t>Hypothèses - Transformateurs &gt; 500 ppm PCB</t>
  </si>
  <si>
    <t>Carcasses de transformateurs contaminées avec PCB</t>
  </si>
  <si>
    <t>Kg</t>
  </si>
  <si>
    <t>Transformateur H61 avec huile</t>
  </si>
  <si>
    <t>Transformateur H61 sans huile (carcasse)</t>
  </si>
  <si>
    <t>Huile d'un transformateur H61</t>
  </si>
  <si>
    <t>Hypothèses - Poids</t>
  </si>
  <si>
    <t>Poids (kg)</t>
  </si>
  <si>
    <t>Huiles contaminées avec PCB (&gt;50 ppm)</t>
  </si>
  <si>
    <r>
      <t xml:space="preserve">Hypothèses - Transformateurs </t>
    </r>
    <r>
      <rPr>
        <b/>
        <sz val="10"/>
        <rFont val="Calibri"/>
        <family val="2"/>
      </rPr>
      <t>≤</t>
    </r>
    <r>
      <rPr>
        <b/>
        <sz val="10"/>
        <rFont val="Arial"/>
        <family val="2"/>
      </rPr>
      <t xml:space="preserve"> 50 ppm PCB</t>
    </r>
  </si>
  <si>
    <t>Transformateurs non-sécuritaires/hors d'usage</t>
  </si>
  <si>
    <t>Transformateurs en bonne condition de fonctionnement</t>
  </si>
  <si>
    <t>Transformateurs pour retrofilling avec huiles neuves</t>
  </si>
  <si>
    <t>Transformateurs en bonne condition de fonctionnement
ET dont les huiles ont une qualité isolante adéquate</t>
  </si>
  <si>
    <t>Transformateurs non-sécuritaires/hors d'usage
ET dont les huiles ont une qualité isolante adéquate</t>
  </si>
  <si>
    <t>Transformateurs en bonne condition de fonctionnement
ET dont les huiles sont non-sécuritaires/hors d'usage</t>
  </si>
  <si>
    <t>Transformateurs non-sécuritaires/hors d'usage
ET dont les huiles sont non-sécuritaires/hors d'usage</t>
  </si>
  <si>
    <r>
      <t>Carcasses de transformateurs contaminées avec huiles usagées sans PCB (</t>
    </r>
    <r>
      <rPr>
        <sz val="10"/>
        <color theme="5" tint="-0.499984740745262"/>
        <rFont val="Calibri"/>
        <family val="2"/>
      </rPr>
      <t>≤</t>
    </r>
    <r>
      <rPr>
        <sz val="10"/>
        <color theme="5" tint="-0.499984740745262"/>
        <rFont val="Arial"/>
        <family val="2"/>
      </rPr>
      <t xml:space="preserve"> 50 ppm)</t>
    </r>
  </si>
  <si>
    <t>Huiles avec qualité isolante adéquate remise à SBEE en fût</t>
  </si>
  <si>
    <t>Transformateurs en bonne condition remis à la SBEE avec huile isolante propre</t>
  </si>
  <si>
    <r>
      <t>Huiles usagées sans PCB (</t>
    </r>
    <r>
      <rPr>
        <sz val="10"/>
        <color rgb="FF00CC99"/>
        <rFont val="Calibri"/>
        <family val="2"/>
      </rPr>
      <t>≤</t>
    </r>
    <r>
      <rPr>
        <sz val="10"/>
        <color rgb="FF00CC99"/>
        <rFont val="Arial"/>
        <family val="2"/>
      </rPr>
      <t>50 ppm)</t>
    </r>
  </si>
  <si>
    <t>NOTE: Les hypothèses de base (qui peuvent être modifiées) sont dans les cases vert pâle:</t>
  </si>
  <si>
    <t>xx,x %</t>
  </si>
  <si>
    <t>Notes</t>
  </si>
  <si>
    <t>Hypothèse 80% en bon état, incluant 10% avec huiles non sécuritaires = faute de données, c'est une hypothèse arbitraire. À valider avec SBEE et ajuster au besoin.</t>
  </si>
  <si>
    <t>Hypothèse 10% = faute de données, c'est une hypothèse arbitraire. À valider avec SBEE et ajuster au besoin</t>
  </si>
  <si>
    <t>Hypothèse 80% = faute de données, c'est une hypothèse arbitraire. La majorité devrait être en bon état (sont en fonction). À valider avec SBEE et ajuster au besoin</t>
  </si>
  <si>
    <t>Hypothèse 25,5% = tel que mesuré sur 148 transformateurs de la SBEE du projet du CRCBS-AF (projet régional PCB, 2014-2018)</t>
  </si>
  <si>
    <t>Hypothèse 8,8% = tel que mesuré sur 148 transformateurs de la SBEE du projet du CRCBS-AF (projet régional PCB, 2014-2018)</t>
  </si>
  <si>
    <t>Hypothèse 16,7% = tel que mesuré sur 148 transformateurs de la SBEE du projet du CRCBS-AF (projet régional PCB, 2014-2018)</t>
  </si>
  <si>
    <t>Toutes les autres opérations décrites dans la section V.3.2 des TDR, incluant main d'œuvre, matériaux, équipements, outils requis</t>
  </si>
  <si>
    <t>Mobilisation, installation des piézomètres, caractérisation environnementale initiale du site (avant exploitation)</t>
  </si>
  <si>
    <t>Caractérisation environnementale finale du site (après exploitation), nettoyage et remise en état équivalent à la caractérisation initiale (si requis), démobilisation</t>
  </si>
  <si>
    <t>Retrofilling d'un transformateur avec de l'huile neuve (incluant fourniture de l'huile)</t>
  </si>
  <si>
    <t>8</t>
  </si>
  <si>
    <t>8.1</t>
  </si>
  <si>
    <t>8.2</t>
  </si>
  <si>
    <t>8.3</t>
  </si>
  <si>
    <t>Équipement</t>
  </si>
  <si>
    <t>Site</t>
  </si>
  <si>
    <t>Services de récupération et conditionnement en bonbonne de gaz SF6 (section X.2 des TDR)</t>
  </si>
  <si>
    <t>Récupération de gaz SF6 d'un équipement et conditionnement en bonbonne, incluant main d'œuvre, équipements, outils, appareils de mesure, bonbonnes et mise en stockage à l'endroit désigné par l'Ingénieur</t>
  </si>
  <si>
    <t>Services d'emballage, transport (incluant exportation et frais associés), traitement et élimination des déchets dangereux liquides (incluant huiles) contenant plus de 50 ppm en PCB (masse nette excluant celle de l'emballage).</t>
  </si>
  <si>
    <t>Services d'emballage, transport et valorisation énergétique au Bénin des huiles usagées contenant moins de 50 ppm en PCB et répondant aux exigences du décret béninois sur les huiles usagées (masse nette excluant celle de l'emballage).</t>
  </si>
  <si>
    <t>SOUS-TOTAUX - Section 1</t>
  </si>
  <si>
    <t>SOUS-TOTAUX - Section 2</t>
  </si>
  <si>
    <t>SOUS-TOTAUX - Section 4</t>
  </si>
  <si>
    <t>TOTAUX - Services de base</t>
  </si>
  <si>
    <t>Cueillette de déchets dangereux sur des sites du projet au sud du Bénin (Cotonou, Abomey-Calavi, Porto-Novo)</t>
  </si>
  <si>
    <t>Cueillette de déchets dangereux sur des sites du projet au nord du Bénin (Bohicon, Parakou, Djougou et Natitingou) (sites autres que la plateforme de stockage et conditionnement du Poste SBEE de Parakou)</t>
  </si>
  <si>
    <t>Cueillette sur 1 site</t>
  </si>
  <si>
    <t>Gardiennage, entretien, inspection, suivi environnemental, incluant tous les échantillonnages et analyses, pendant la période d'exploitation (période pendant laquelle les matières/équipements peuvent être réceptionnés sur la plateforme)</t>
  </si>
  <si>
    <t>Planning des opérations sur les sites des Postes en fonction  de l'échéancier des travaux des Entrepreneurs (remis par l'Ingénieur), incluant mise à jours requises, en collaboration avec l'Ingénieur et les Entrepreneurs</t>
  </si>
  <si>
    <t>2.4.2</t>
  </si>
  <si>
    <t>2.4.3</t>
  </si>
  <si>
    <t>2.4.4</t>
  </si>
  <si>
    <t>2.4.6</t>
  </si>
  <si>
    <t>2.4.7</t>
  </si>
  <si>
    <t>2.4.8</t>
  </si>
  <si>
    <t>2.5.1</t>
  </si>
  <si>
    <t>2.5.2</t>
  </si>
  <si>
    <t>SOUS-TOTAUX - Section 6</t>
  </si>
  <si>
    <t>SOUS-TOTAUX - Section 7</t>
  </si>
  <si>
    <t>SOUS-TOTAUX - Section 8</t>
  </si>
  <si>
    <t>TOTAUX - Services optionnels</t>
  </si>
  <si>
    <t>2.1.1</t>
  </si>
  <si>
    <t>2.1.2</t>
  </si>
  <si>
    <t>2.1.3</t>
  </si>
  <si>
    <t>2.1.4</t>
  </si>
  <si>
    <t>2.1.5</t>
  </si>
  <si>
    <t>2.1.6</t>
  </si>
  <si>
    <t>2.1.7</t>
  </si>
  <si>
    <t>2.1.8</t>
  </si>
  <si>
    <t>2.2.1</t>
  </si>
  <si>
    <t>2.2.2</t>
  </si>
  <si>
    <t>2.2.3</t>
  </si>
  <si>
    <t>Inclus, p.m.</t>
  </si>
  <si>
    <t>4.5</t>
  </si>
  <si>
    <t>PGESE et PGSSE (section IV.2 et tableau 14 des TDR).  Excluant le Plan de transport des matières dangereuses qui est à l'item 2.4.1</t>
  </si>
  <si>
    <t>Chiffons, huiles, absorbants contaminés avec PCB</t>
  </si>
  <si>
    <t>Chiffons, huiles, absorbants contaminés avec déchets dangereux autres que PCB, tel que huiles usagées sans PCB (≤50 ppm)</t>
  </si>
  <si>
    <t>Autres hypothèses</t>
  </si>
  <si>
    <t>Huiles usagées sans PCB (≤50 ppm) acceptables pour valorisation énergétique au Bénin</t>
  </si>
  <si>
    <t>Huiles usagées sans PCB (≤50 ppm) non-acceptables pour valorisation énergétique au Bénin</t>
  </si>
  <si>
    <t>Prélèvement et analyse d'huile - Tous les paramètres de l'article 4 du décret 2003-330 du 27 août 2003 portant gestion des huiles usagées en République du Bénin</t>
  </si>
  <si>
    <t>Prélèvement et analyse d'huile - Diagnostic technique des huiles (chromatographie des gaz dissous, rigidité diélectrique, teneur en eau, indice d'acidité, analyse des dérivés furaniques et dosage du méthanol, vérification du potentiel corrosif de l'huile)</t>
  </si>
  <si>
    <t>6.8</t>
  </si>
  <si>
    <t>6.4.1</t>
  </si>
  <si>
    <t>6.4.2</t>
  </si>
  <si>
    <t>6.4.3</t>
  </si>
  <si>
    <t>6.4.4</t>
  </si>
  <si>
    <t>6.4.5</t>
  </si>
  <si>
    <t>Prélèvements et analyses d'huiles dans des équipements ou récipients</t>
  </si>
  <si>
    <r>
      <t xml:space="preserve">Services </t>
    </r>
    <r>
      <rPr>
        <b/>
        <u/>
        <sz val="10"/>
        <rFont val="Arial"/>
        <family val="2"/>
      </rPr>
      <t>additionnels</t>
    </r>
    <r>
      <rPr>
        <b/>
        <sz val="10"/>
        <rFont val="Arial"/>
        <family val="2"/>
      </rPr>
      <t xml:space="preserve"> de prélèvements, échantillonnages, analyses, diagnostics, vidanges, conditionnement en fûts ou citerne mobile, retrofilling (section IX.2 des TDR)</t>
    </r>
  </si>
  <si>
    <t>Forage dans des sols en place</t>
  </si>
  <si>
    <t>Échantillonnage de sols en piles (1 échantillon = échantillon composé)</t>
  </si>
  <si>
    <t>Échantillonnage de sols dans des forages</t>
  </si>
  <si>
    <t>Échantillonnage de sols dans des tranchées, parois d'excavation, fonds de fouille</t>
  </si>
  <si>
    <t>Échantillonnage d'eau souterraine dans un piézomètre/puits</t>
  </si>
  <si>
    <t>6.5.1</t>
  </si>
  <si>
    <t>6.5.2</t>
  </si>
  <si>
    <t>6.5.3</t>
  </si>
  <si>
    <t>6.5.4</t>
  </si>
  <si>
    <t>6.5.5</t>
  </si>
  <si>
    <t>6.5.6</t>
  </si>
  <si>
    <t>Échantillonnage d'eau de surface ou autre (ruissellement, bassin, citerne, récipient, etc)</t>
  </si>
  <si>
    <t>Analyses d'eau en laboratoire certifié, incluant expédition, contrôles qualité et  et rapports</t>
  </si>
  <si>
    <t>Analyses de sols en laboratoire certifié, incluant expédition, contrôles qualité et rapports</t>
  </si>
  <si>
    <t>6.7.1</t>
  </si>
  <si>
    <t>Matières en suspension (MES)</t>
  </si>
  <si>
    <t>Échantillonnage de sols et d'eaux, et mesures in situ</t>
  </si>
  <si>
    <t>6.5.7</t>
  </si>
  <si>
    <t>Indice hydrocarbure (C10-C40)</t>
  </si>
  <si>
    <t>Chrome hexavalent</t>
  </si>
  <si>
    <t>Composés phénoliques</t>
  </si>
  <si>
    <t>Hydrocarbures aromatiques polycycliques (HAP)</t>
  </si>
  <si>
    <r>
      <t xml:space="preserve">Mesure in situ du pH </t>
    </r>
    <r>
      <rPr>
        <u/>
        <sz val="10"/>
        <rFont val="Arial"/>
        <family val="2"/>
      </rPr>
      <t>et</t>
    </r>
    <r>
      <rPr>
        <sz val="10"/>
        <rFont val="Arial"/>
        <family val="2"/>
      </rPr>
      <t xml:space="preserve"> de la température</t>
    </r>
  </si>
  <si>
    <t>DBO5</t>
  </si>
  <si>
    <t>DCO</t>
  </si>
  <si>
    <t>Phosphore</t>
  </si>
  <si>
    <t>Azote total (NTK)</t>
  </si>
  <si>
    <t>Biphényls polychlorés (PCB) (n° 28, n° 52, n° 101, n° 118, n° 138, n° 153, n° 180)</t>
  </si>
  <si>
    <t>Paramètre non listé ci-dessus</t>
  </si>
  <si>
    <t>6.7.2</t>
  </si>
  <si>
    <t>6.7.3</t>
  </si>
  <si>
    <t>6.7.4</t>
  </si>
  <si>
    <t>6.7.5</t>
  </si>
  <si>
    <t>6.7.6</t>
  </si>
  <si>
    <t>6.7.7</t>
  </si>
  <si>
    <t>6.7.8</t>
  </si>
  <si>
    <t>6.7.9</t>
  </si>
  <si>
    <t>6.7.10</t>
  </si>
  <si>
    <t>6.7.11</t>
  </si>
  <si>
    <t>6.7.12</t>
  </si>
  <si>
    <t>Pack 8 métaux (Arsenic, Cadmium, Chrome total, Cuivre, Mercure, Nickel, Plomb, Zinc)</t>
  </si>
  <si>
    <t>Chacun des deux feuillets "Services de base" et "Services optionnels" doit être rempli au complet</t>
  </si>
  <si>
    <t>Le prix de chaque item dont l'unité est un lot est un prix fixe, valable pour la durée du projet, non révisable, et incluant tous les frais de main d'œuvre, transport, équipements, matériel périssable ou non périssable, outils, appareils, qui sont requis, tel que décrit dans les Termes de référence</t>
  </si>
  <si>
    <t>Le prix de chaque item dont l'unité est autre qu'un lot est un prix basé sur un prix unitaire multiplié par la quantité, qui sera ajusté au besoin, en cours d'exécution du contrat, si la quantité réelle diffère de plus de 10% de la quantité estimée dans le bordereau.  Le prix unitaire est valable pour la durée du projet, non révisable, et il inclut tous les frais de main d'œuvre, transport, équipements, matériel périssable ou non périssable, outils, appareils, qui sont requis, tel que décrit dans les Termes de référence</t>
  </si>
  <si>
    <t>Dans le cas des services optionnels, les quantités indiquées sont pour fins de soumission seulement.  Les quantités estimées seront déterminées au moment ou les options seront exercées, s'il y a lieu.</t>
  </si>
  <si>
    <t>No</t>
  </si>
  <si>
    <t>Livrable / Jalon</t>
  </si>
  <si>
    <t>Montant</t>
  </si>
  <si>
    <t>Rapport final: remise de la version préliminaire</t>
  </si>
  <si>
    <t>Rapport final: approbation de la version finale</t>
  </si>
  <si>
    <t>Paiements sur livrables</t>
  </si>
  <si>
    <t>Moyen de vérification</t>
  </si>
  <si>
    <t>Registre des équipements, matières/déchets dangereux et autres déchets confiés à l’Entreprise
ET
Validation par l'Ingénieur de la conformité du registre avec la réalité
ET
Validation par l'Ingénieur que les opérations ont été réalisées conformément aux exigences des TDR</t>
  </si>
  <si>
    <t>PGESE et PGSSE: remise de la version finale approuvée</t>
  </si>
  <si>
    <t>Rapport de démarrage et Plan de travail détaillé: remise de la version finale approuvée</t>
  </si>
  <si>
    <t>Rapports mensuels : remise de la version finale approuvée</t>
  </si>
  <si>
    <t>Document d’achèvement des opérations d’élimination de déchets dangereux (ou équivalent dans le cas d’un traitement par recyclage, régénération ou valorisation) : remise de 100% des documents d'achèvement devant être reçus</t>
  </si>
  <si>
    <t>100% de la section 2.2.1 du bordereau</t>
  </si>
  <si>
    <t>100% de la section 2.2.3 du bordereau</t>
  </si>
  <si>
    <t>À chaque mois:
100% du prix unitaire mensuel de la section 4.4</t>
  </si>
  <si>
    <t>Rapport de caractérisation environnementale finale du site (après exploitation) – Plateforme de stockage et conditionnement des matières dangereuses de Parakou: remise de la version finale approuvée</t>
  </si>
  <si>
    <t>Rapport de caractérisation environnementale initiale du site (avant exploitation) – Plateforme de stockage et conditionnement des matières dangereuses de Parakou: remise de la version finale approuvée</t>
  </si>
  <si>
    <t>50% de la section 4.5 du bordereau</t>
  </si>
  <si>
    <t>Paiements progressifs en fonction de l'avancement des opérations</t>
  </si>
  <si>
    <t>A</t>
  </si>
  <si>
    <t>A.1</t>
  </si>
  <si>
    <t>A.2</t>
  </si>
  <si>
    <t>A.3</t>
  </si>
  <si>
    <t>A.4</t>
  </si>
  <si>
    <t>A.5</t>
  </si>
  <si>
    <t>A.7</t>
  </si>
  <si>
    <t>A.9</t>
  </si>
  <si>
    <t>A.10</t>
  </si>
  <si>
    <t>B</t>
  </si>
  <si>
    <t>B.1</t>
  </si>
  <si>
    <t>B.2</t>
  </si>
  <si>
    <t>B.3</t>
  </si>
  <si>
    <t>B.4</t>
  </si>
  <si>
    <t>B.5</t>
  </si>
  <si>
    <t>50% de la section 2.1 du bordereau</t>
  </si>
  <si>
    <r>
      <t xml:space="preserve">État d'avancement atteint: 105 transformateurs de ligne et leurs huiles sont </t>
    </r>
    <r>
      <rPr>
        <u/>
        <sz val="10"/>
        <rFont val="Arial"/>
        <family val="2"/>
      </rPr>
      <t>au minimum</t>
    </r>
    <r>
      <rPr>
        <sz val="10"/>
        <rFont val="Arial"/>
        <family val="2"/>
      </rPr>
      <t xml:space="preserve"> à l'une des trois étapes suivantes selon les résultats de leur diagnostic:
a) transformateur en bonne condition, rempli avec huile en bonne condition ou huile neuve, prêt pour remise au propriétaire (SBEE) en état de fonctionner. Dans le cas des transformateurs ayant eu un retrofilling avec huile neuve, l'huile vidangée est stockée sécuritairement en fût, en attente d'expédition pour traitement, valorisation ou élimination
b) carcasse de transformateur hors d'usage, non contaminé avec PCB, stocké sécuritairement sur le site de la plateforme de Parakou en attente d'expédition pour traitement/élimination, et son huile est stockée sécuritairement en fût, prête pour remise au propriétaire (SBEE) en état de fonctionner OU en attente d'expédition pour traitement, valorisation ou élimination
c) carcasse de transformateur hors d'usage, contaminée avec PCB, stocké sécuritairement sur le site de la plateforme de Parakou en attente d'expédition pour traitement/élimination, et son huile contaminée avec PCB est stockée sécuritairement en fût, en attente d'expédition pour traitement, valorisation ou élimination </t>
    </r>
  </si>
  <si>
    <t>État d'avancement atteint: 50% de la durée figurant à la ligne 2.2.2 du bordereau</t>
  </si>
  <si>
    <t>État d'avancement atteint: fin de la période d'exploitation (période pendant laquelle les matières/équipements peuvent être réceptionnés sur la plateforme)</t>
  </si>
  <si>
    <t>50% de la section 2.2.2 du bordereau</t>
  </si>
  <si>
    <t>100% de la section 2.3 du bordereau
+
100% de la section 2.4 du bordereau
+
100% de la section 3.4 du bordereau</t>
  </si>
  <si>
    <t>État d'avancement atteint: 100% des déchets solides non dangereux ont atteint leur destination finale autorisée pour recyclage, valorisation, ou élimination</t>
  </si>
  <si>
    <r>
      <t xml:space="preserve">État d'avancement atteint: il n'y a plus de matières dangereuses à être livrées à la plateforme de Parakou et 100% de la quantité de transformateurs de ligne figurant à la ligne 2.1.1 du bordereau et leurs huiles sont </t>
    </r>
    <r>
      <rPr>
        <u/>
        <sz val="10"/>
        <rFont val="Arial"/>
        <family val="2"/>
      </rPr>
      <t>au minimum</t>
    </r>
    <r>
      <rPr>
        <sz val="10"/>
        <rFont val="Arial"/>
        <family val="2"/>
      </rPr>
      <t xml:space="preserve"> à l'une des trois étapes suivantes selon les résultats de leur diagnostic:
a) transformateur en bonne condition, rempli avec huile en bonne condition ou huile neuve, prêt pour remise au propriétaire (SBEE) en état de fonctionner. Dans le cas des transformateurs ayant eu un retrofilling avec huile neuve, l'huile vidangée est stockée sécuritairement en fût, en attente d'expédition pour traitement, valorisation ou élimination
b) carcasse de transformateur hors d'usage, non contaminé avec PCB, stocké sécuritairement sur le site de la plateforme de Parakou en attente d'expédition pour traitement/élimination, et son huile est stockée sécuritairement en fût, prête pour remise au propriétaire (SBEE) en état de fonctionner OU en attente d'expédition pour traitement, valorisation ou élimination
c) carcasse de transformateur hors d'usage, contaminée avec PCB, stocké sécuritairement sur le site de la plateforme de Parakou en attente d'expédition pour traitement/élimination, et son huile contaminée avec PCB est stockée sécuritairement en fût, en attente d'expédition pour traitement, valorisation ou élimination </t>
    </r>
  </si>
  <si>
    <t>Registre des équipements, matières/déchets dangereux et autres déchets confiés à l’Entreprise
ET
Validation par l'Ingénieur de la conformité du registre avec la réalité
ET
Validation par l'Ingénieur que les opérations ont été réalisées conformément aux exigences des TDR
ET
Validation par l'Ingénieur qu'il n'y a plus de matières dangereuses qui seront livrées à la plateforme de Parakou</t>
  </si>
  <si>
    <t>Paiement</t>
  </si>
  <si>
    <t>Validation des documents complétée selon le processus d'approbation de la section VII.5
ET
Validation par l'ingénieur que 100% des documents d'achèvement devant être reçus ont bien été reçus</t>
  </si>
  <si>
    <t>Validation du rapport complétée selon le processus d'approbation de la section VII.5</t>
  </si>
  <si>
    <t>Accusé de réception du rapport par le MCA-Bénin II</t>
  </si>
  <si>
    <t>Validation par l'Ingénieur de la durée</t>
  </si>
  <si>
    <t>Validation par l'Ingénieur de la fin de la période</t>
  </si>
  <si>
    <t>Registres et Bordereaux de suivi/transport
ET
Validation par l'Ingénieur de la conformité du registre avec la réalité
ET
Validation par l'Ingénieur que les opérations ont été réalisées conformément aux exigences des TDR</t>
  </si>
  <si>
    <t>C</t>
  </si>
  <si>
    <t>C.1</t>
  </si>
  <si>
    <t>C.2</t>
  </si>
  <si>
    <t>C.3</t>
  </si>
  <si>
    <t>C.4</t>
  </si>
  <si>
    <t>C.5</t>
  </si>
  <si>
    <t>C.6</t>
  </si>
  <si>
    <t>C.7</t>
  </si>
  <si>
    <t>Préparation d'un plan de travail pour un site, incluant les protocoles et le détail des coûts selon les items de la présente section 6 du bordereau</t>
  </si>
  <si>
    <t>8.4</t>
  </si>
  <si>
    <t>Préparation d'un plan de travail pour un site, incluant les protocoles et le détail des coûts selon les items de la présente section 8 du bordereau</t>
  </si>
  <si>
    <r>
      <t>Préparation d'un plan de travail, incluant les protocoles et le détail des coûts selon les items de la présente section 7 du bordereau, pour un diagnostic couvrant jusqu'à 50 m</t>
    </r>
    <r>
      <rPr>
        <vertAlign val="superscript"/>
        <sz val="10"/>
        <rFont val="Arial"/>
        <family val="2"/>
      </rPr>
      <t>2</t>
    </r>
    <r>
      <rPr>
        <sz val="10"/>
        <rFont val="Arial"/>
        <family val="2"/>
      </rPr>
      <t xml:space="preserve"> de surface totale (horizontales, verticales, etc.) à diagnostiquer</t>
    </r>
  </si>
  <si>
    <t>Plan de travail (1 site) pour des services additionnels de prélèvements, échantillonnages, analyses, diagnostics, vidanges, conditionnement en fûts ou citerne mobile, retrofilling : remise de la version finale approuvée</t>
  </si>
  <si>
    <t>Chaque Plan de travail est payé selon le prix unitaire de la section 6.1 du bordereau</t>
  </si>
  <si>
    <t>Rapport des résultats pour des services additionnels de prélèvements, échantillonnages, analyses, diagnostics, vidanges, conditionnement en fûts ou citerne mobile, retrofilling (correspondant à un Plan de travail) : remise de la version finale approuvée</t>
  </si>
  <si>
    <t>Validation du rapport complétée selon le processus d'approbation de la section VII.5
ET
Validation par l'Ingénieur que les opérations ont été réalisées conformément aux exigences des TDR</t>
  </si>
  <si>
    <t>Chaque Rapport est payé par 100% du prix approuvé au Plan de travail correspondant</t>
  </si>
  <si>
    <r>
      <t>Plan de travail (1 diagnostic jusqu'à 50 m</t>
    </r>
    <r>
      <rPr>
        <vertAlign val="superscript"/>
        <sz val="10"/>
        <rFont val="Arial"/>
        <family val="2"/>
      </rPr>
      <t>2</t>
    </r>
    <r>
      <rPr>
        <sz val="10"/>
        <rFont val="Arial"/>
        <family val="2"/>
      </rPr>
      <t>) pour des services de diagnostic amiante et de gestion des matériaux contenant de l’amiante : remise de la version finale approuvée</t>
    </r>
  </si>
  <si>
    <t>Chaque Plan de travail est payé selon le prix unitaire de la section 7.1 du bordereau</t>
  </si>
  <si>
    <r>
      <t>Rapport des résultats (1 diagnostic jusqu'à 50 m</t>
    </r>
    <r>
      <rPr>
        <vertAlign val="superscript"/>
        <sz val="10"/>
        <rFont val="Arial"/>
        <family val="2"/>
      </rPr>
      <t>2</t>
    </r>
    <r>
      <rPr>
        <sz val="10"/>
        <rFont val="Arial"/>
        <family val="2"/>
      </rPr>
      <t>) pour des services de diagnostic amiante et de gestion des matériaux contenant de l’amiante : remise de la version finale approuvée</t>
    </r>
  </si>
  <si>
    <t>Document d’achèvement des opérations d’élimination d'amiante  : remise de 100% des documents d'achèvement devant être reçus</t>
  </si>
  <si>
    <t>Payé selon le prix unitaire de la section 7.5 du bordereau, multiplié par la quantité (kg) d'amiante éliminée</t>
  </si>
  <si>
    <t>Plan de travail (1 site) pour des services de récupération et conditionnement en bonbonne de gaz SF6: remise de la version finale approuvée</t>
  </si>
  <si>
    <t>Chaque Plan de travail est payé selon le prix unitaire de la section 8.1 du bordereau</t>
  </si>
  <si>
    <t>Rapport des résultats pour des services de récupération et conditionnement en bonbonne de gaz SF6 (correspondant à un Plan de travail): remise de la version finale approuvée</t>
  </si>
  <si>
    <t xml:space="preserve">  </t>
  </si>
  <si>
    <t>100% de la section 4.1 du bordereau</t>
  </si>
  <si>
    <t>4.6</t>
  </si>
  <si>
    <t>4.7</t>
  </si>
  <si>
    <t>Lot</t>
  </si>
  <si>
    <t>Rapport de caractérisation environnementale initiale du site (avant exploitation) – Plateforme de stockage et conditionnement des matières dangereuses de Parakou (Tableau 14 des TDR)</t>
  </si>
  <si>
    <t>Rapport de caractérisation environnementale finale du site (après exploitation) – Plateforme de stockage et conditionnement des matières dangereuses de Parakou (Tableau 14 des TDR)</t>
  </si>
  <si>
    <t>PM</t>
  </si>
  <si>
    <t>2.4.9</t>
  </si>
  <si>
    <t>Services de transport, traitement et élimination des sols contaminés répondant aux critères de déchets dangereux (Section V.4 des TDR) (masse nette excluant celle de l'emballage).</t>
  </si>
  <si>
    <t>NON APPLICABLE - Voir lot A</t>
  </si>
  <si>
    <t>Préparation et mise en œuvre PGSSE (section IV.2.2.1 des TDR)</t>
  </si>
  <si>
    <t>Préparation et mise en œuvre PGESE (section IV.2.2.2 des TDR)</t>
  </si>
  <si>
    <r>
      <rPr>
        <sz val="10"/>
        <rFont val="Arial"/>
        <family val="2"/>
      </rPr>
      <t>50% de la section 1.2 du bordereau
+
100% de la section 4.2 du bordereau</t>
    </r>
  </si>
  <si>
    <r>
      <rPr>
        <sz val="10"/>
        <rFont val="Arial"/>
        <family val="2"/>
      </rPr>
      <t>50% de la section 1.2 du bordereau
+
50% de la section 4.5 du bordereau</t>
    </r>
  </si>
  <si>
    <t xml:space="preserve">100% de la section 2.5.1
+
100% de la section 2.5.2
</t>
  </si>
  <si>
    <t xml:space="preserve">Sélection d'un Prestataire de Services pour la gestion des  déchets identifiés par l'étude  Hazardous Materials, Lot B
***
AO/Sélection Basée sur la Qualité et le Prix (SBQP)/PP9-COM-ESP-04 </t>
  </si>
  <si>
    <t>Sélection d'un Prestataire de Services pour la gestion des  déchets identifiés par l'étude  Hazardous Materials, Lot B
***
AO/Sélection Basée sur la Qualité et le Prix (SBQP)/PP9-COM-ESP-04</t>
  </si>
  <si>
    <t>8.5</t>
  </si>
  <si>
    <t>Services d'emballage, transport (incluant exportation et frais associés), traitement, recylage ou élimination des gaz SF6 (masse nette excluant celle de l'emballage).</t>
  </si>
  <si>
    <t>2.4.5a</t>
  </si>
  <si>
    <t>2.4.5b</t>
  </si>
  <si>
    <t>Services d'emballage, transport (incluant exportation et frais associés), traitement et élimination des déchets dangereux solides de type carcasses d'équipements électriques souillés avec des huiles contenant plus de 50 ppm en PCB (masse nette excluant celle de l'emballage)</t>
  </si>
  <si>
    <t>Services d'emballage, transport (incluant exportation et frais associés), traitement et élimination des déchets dangereux solides autres que les carcasses d'équipements électriques, incluant contenants vidangés, chiffons, absorbants, sols, etc., souillés avec des huiles contenant plus de 50 ppm en PCB (masse nette excluant celle de l'emballage)</t>
  </si>
  <si>
    <t>6.9a</t>
  </si>
  <si>
    <t>6.9b</t>
  </si>
  <si>
    <t>kg huile</t>
  </si>
  <si>
    <t>Vidange et conditionnement en fûts ou en citerne mobile de l'huile d'un transformateur de puissance, sur le site d'un Poste. Prix de base de l'opération, par transformateur</t>
  </si>
  <si>
    <t>Vidange et conditionnement en fûts ou en citerne mobile de l'huile d'un transformateur de puissance, sur le site d'un Poste. Prix additionnel de l'opération, par kg d'huile</t>
  </si>
  <si>
    <t>6.10a</t>
  </si>
  <si>
    <t>6.10b</t>
  </si>
  <si>
    <t>Retrofilling avec de l'huile neuve d'un transformateur de puissance, sur le site d'un Poste. Prix de base de l'opération, par transformateur</t>
  </si>
  <si>
    <t>Retrofilling avec de l'huile neuve d'un transformateur de puissance, sur le site d'un Poste. Prix additionnel de l'opération, par kg d'huile.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</si>
</sst>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quot;$&quot;_ ;_ * \(#,##0.00\)\ &quot;$&quot;_ ;_ * &quot;-&quot;??_)\ &quot;$&quot;_ ;_ @_ "/>
    <numFmt numFmtId="165" formatCode="_ * #,##0_)\ &quot;$&quot;_ ;_ * \(#,##0\)\ &quot;$&quot;_ ;_ * &quot;-&quot;??_)\ &quot;$&quot;_ ;_ @_ "/>
    <numFmt numFmtId="166" formatCode="0.0%"/>
  </numFmts>
  <fonts count="26" x14ac:knownFonts="1">
    <font>
      <sz val="10"/>
      <name val="Arial"/>
      <family val="2"/>
    </font>
    <font>
      <sz val="10"/>
      <name val="Arial"/>
      <family val="2"/>
    </font>
    <font>
      <b/>
      <sz val="11"/>
      <name val="Arial"/>
      <family val="2"/>
    </font>
    <font>
      <sz val="9"/>
      <name val="Arial"/>
      <family val="2"/>
    </font>
    <font>
      <b/>
      <sz val="9"/>
      <name val="Arial"/>
      <family val="2"/>
    </font>
    <font>
      <b/>
      <sz val="9"/>
      <name val="Arial Narrow"/>
      <family val="2"/>
    </font>
    <font>
      <b/>
      <sz val="10"/>
      <name val="Arial"/>
      <family val="2"/>
    </font>
    <font>
      <sz val="10"/>
      <color theme="0" tint="-0.14999847407452621"/>
      <name val="Arial"/>
      <family val="2"/>
    </font>
    <font>
      <sz val="10"/>
      <color theme="1"/>
      <name val="Arial"/>
      <family val="2"/>
    </font>
    <font>
      <sz val="10"/>
      <color indexed="10"/>
      <name val="Arial"/>
      <family val="2"/>
    </font>
    <font>
      <vertAlign val="superscript"/>
      <sz val="10"/>
      <name val="Arial"/>
      <family val="2"/>
    </font>
    <font>
      <sz val="10"/>
      <color rgb="FFFF0000"/>
      <name val="Arial"/>
      <family val="2"/>
    </font>
    <font>
      <sz val="10"/>
      <color rgb="FF0070C0"/>
      <name val="Arial"/>
      <family val="2"/>
    </font>
    <font>
      <sz val="10"/>
      <name val="Calibri"/>
      <family val="2"/>
    </font>
    <font>
      <sz val="10"/>
      <color theme="5"/>
      <name val="Arial"/>
      <family val="2"/>
    </font>
    <font>
      <b/>
      <sz val="10"/>
      <name val="Calibri"/>
      <family val="2"/>
    </font>
    <font>
      <sz val="10"/>
      <color theme="9" tint="-0.249977111117893"/>
      <name val="Arial"/>
      <family val="2"/>
    </font>
    <font>
      <sz val="10"/>
      <color rgb="FF7030A0"/>
      <name val="Arial"/>
      <family val="2"/>
    </font>
    <font>
      <sz val="10"/>
      <color theme="5" tint="-0.499984740745262"/>
      <name val="Arial"/>
      <family val="2"/>
    </font>
    <font>
      <sz val="10"/>
      <color theme="5" tint="-0.499984740745262"/>
      <name val="Calibri"/>
      <family val="2"/>
    </font>
    <font>
      <sz val="10"/>
      <color rgb="FF00CC99"/>
      <name val="Arial"/>
      <family val="2"/>
    </font>
    <font>
      <sz val="10"/>
      <color rgb="FF00CC99"/>
      <name val="Calibri"/>
      <family val="2"/>
    </font>
    <font>
      <b/>
      <u/>
      <sz val="10"/>
      <name val="Arial"/>
      <family val="2"/>
    </font>
    <font>
      <u/>
      <sz val="10"/>
      <name val="Arial"/>
      <family val="2"/>
    </font>
    <font>
      <sz val="8"/>
      <name val="Arial"/>
      <family val="2"/>
    </font>
    <font>
      <b/>
      <sz val="9"/>
      <color rgb="FFFF000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2" tint="-9.9978637043366805E-2"/>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5">
    <xf numFmtId="0" fontId="0" fillId="0" borderId="0"/>
    <xf numFmtId="16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241">
    <xf numFmtId="0" fontId="0" fillId="0" borderId="0" xfId="0"/>
    <xf numFmtId="0" fontId="0" fillId="0" borderId="0" xfId="0" applyFill="1"/>
    <xf numFmtId="0" fontId="3" fillId="0" borderId="0" xfId="0" applyFont="1" applyFill="1" applyAlignment="1">
      <alignment horizontal="center" vertical="top" wrapText="1"/>
    </xf>
    <xf numFmtId="0" fontId="3" fillId="0" borderId="0" xfId="0" applyFont="1" applyFill="1" applyAlignment="1">
      <alignment horizontal="left" vertical="center"/>
    </xf>
    <xf numFmtId="0" fontId="3" fillId="0" borderId="0" xfId="0" applyFont="1" applyFill="1" applyAlignment="1">
      <alignment horizontal="left" vertical="top" wrapText="1"/>
    </xf>
    <xf numFmtId="0" fontId="0" fillId="0" borderId="0" xfId="0" applyFill="1" applyAlignment="1">
      <alignment vertical="top"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49" fontId="4" fillId="0" borderId="2"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0" fillId="0" borderId="0" xfId="0" applyFill="1" applyAlignment="1">
      <alignment vertical="center"/>
    </xf>
    <xf numFmtId="165" fontId="0" fillId="0" borderId="5" xfId="1" applyNumberFormat="1" applyFont="1" applyFill="1" applyBorder="1" applyAlignment="1">
      <alignment horizontal="center" vertical="center"/>
    </xf>
    <xf numFmtId="49" fontId="4" fillId="0" borderId="6" xfId="0" applyNumberFormat="1" applyFont="1" applyFill="1" applyBorder="1" applyAlignment="1">
      <alignment horizontal="left" vertical="top" wrapText="1"/>
    </xf>
    <xf numFmtId="165" fontId="0" fillId="0" borderId="6" xfId="1" applyNumberFormat="1" applyFont="1" applyFill="1" applyBorder="1" applyAlignment="1">
      <alignment horizontal="center" vertical="center"/>
    </xf>
    <xf numFmtId="49" fontId="0" fillId="0" borderId="6" xfId="0" applyNumberFormat="1" applyFont="1" applyFill="1" applyBorder="1" applyAlignment="1" applyProtection="1">
      <alignment horizontal="center" vertical="center" wrapText="1"/>
      <protection locked="0"/>
    </xf>
    <xf numFmtId="0" fontId="0" fillId="0" borderId="6" xfId="2" quotePrefix="1" applyFont="1" applyFill="1" applyBorder="1" applyAlignment="1">
      <alignment horizontal="center" vertical="center"/>
    </xf>
    <xf numFmtId="165" fontId="0" fillId="0" borderId="6" xfId="1" applyNumberFormat="1" applyFont="1" applyFill="1" applyBorder="1" applyAlignment="1" applyProtection="1">
      <alignment horizontal="center" vertical="center" wrapText="1"/>
      <protection locked="0"/>
    </xf>
    <xf numFmtId="49" fontId="0" fillId="0" borderId="6" xfId="3" applyNumberFormat="1" applyFont="1" applyFill="1" applyBorder="1" applyAlignment="1" applyProtection="1">
      <alignment horizontal="left" vertical="center" wrapText="1"/>
    </xf>
    <xf numFmtId="0" fontId="0" fillId="0" borderId="6" xfId="2" quotePrefix="1" applyFont="1" applyFill="1" applyBorder="1" applyAlignment="1">
      <alignment horizontal="center" vertical="center" wrapText="1"/>
    </xf>
    <xf numFmtId="165" fontId="7" fillId="0" borderId="6" xfId="1" applyNumberFormat="1" applyFont="1" applyFill="1" applyBorder="1" applyAlignment="1" applyProtection="1">
      <alignment horizontal="center" vertical="center" wrapText="1"/>
      <protection locked="0"/>
    </xf>
    <xf numFmtId="0" fontId="7" fillId="0" borderId="0" xfId="0" applyFont="1" applyFill="1"/>
    <xf numFmtId="0" fontId="0" fillId="0" borderId="6" xfId="2" quotePrefix="1" applyFont="1" applyFill="1" applyBorder="1" applyAlignment="1">
      <alignment vertical="top" wrapText="1"/>
    </xf>
    <xf numFmtId="0" fontId="6" fillId="0" borderId="0" xfId="0" applyFont="1" applyFill="1"/>
    <xf numFmtId="0" fontId="0" fillId="0" borderId="6" xfId="2" applyFont="1" applyFill="1" applyBorder="1" applyAlignment="1">
      <alignment vertical="top" wrapText="1"/>
    </xf>
    <xf numFmtId="165" fontId="0" fillId="0" borderId="5" xfId="1" applyNumberFormat="1" applyFont="1" applyFill="1" applyBorder="1" applyAlignment="1" applyProtection="1">
      <alignment horizontal="center" vertical="center" wrapText="1"/>
      <protection locked="0"/>
    </xf>
    <xf numFmtId="165" fontId="0" fillId="0" borderId="6" xfId="1" quotePrefix="1" applyNumberFormat="1" applyFont="1" applyFill="1" applyBorder="1" applyAlignment="1">
      <alignment horizontal="center" vertical="center"/>
    </xf>
    <xf numFmtId="1" fontId="0" fillId="0" borderId="6" xfId="2" quotePrefix="1" applyNumberFormat="1" applyFont="1" applyFill="1" applyBorder="1" applyAlignment="1">
      <alignment horizontal="center" vertical="center"/>
    </xf>
    <xf numFmtId="0" fontId="0" fillId="0" borderId="4" xfId="2" applyFont="1" applyFill="1" applyBorder="1" applyAlignment="1">
      <alignment vertical="top" wrapText="1"/>
    </xf>
    <xf numFmtId="1" fontId="0" fillId="0" borderId="5" xfId="2" quotePrefix="1" applyNumberFormat="1" applyFont="1" applyFill="1" applyBorder="1" applyAlignment="1">
      <alignment horizontal="center" vertical="center"/>
    </xf>
    <xf numFmtId="165" fontId="0" fillId="0" borderId="5" xfId="1" quotePrefix="1" applyNumberFormat="1" applyFont="1" applyFill="1" applyBorder="1" applyAlignment="1">
      <alignment horizontal="center" vertical="center"/>
    </xf>
    <xf numFmtId="0" fontId="8" fillId="0" borderId="6" xfId="0" applyFont="1" applyFill="1" applyBorder="1" applyAlignment="1">
      <alignment horizontal="center" vertical="center"/>
    </xf>
    <xf numFmtId="3" fontId="8" fillId="0" borderId="6" xfId="0" applyNumberFormat="1" applyFont="1" applyFill="1" applyBorder="1" applyAlignment="1">
      <alignment horizontal="center" vertical="center"/>
    </xf>
    <xf numFmtId="3" fontId="0" fillId="0" borderId="6" xfId="0" applyNumberFormat="1" applyFont="1" applyFill="1" applyBorder="1" applyAlignment="1">
      <alignment horizontal="center" vertical="center"/>
    </xf>
    <xf numFmtId="0" fontId="6" fillId="0" borderId="6" xfId="2" applyFont="1" applyFill="1" applyBorder="1" applyAlignment="1">
      <alignment vertical="top" wrapText="1"/>
    </xf>
    <xf numFmtId="49" fontId="6" fillId="2" borderId="6" xfId="0" applyNumberFormat="1" applyFont="1" applyFill="1" applyBorder="1" applyAlignment="1" applyProtection="1">
      <alignment horizontal="center" vertical="center" wrapText="1"/>
      <protection locked="0"/>
    </xf>
    <xf numFmtId="165" fontId="6" fillId="2" borderId="6" xfId="1" applyNumberFormat="1" applyFont="1" applyFill="1" applyBorder="1" applyAlignment="1">
      <alignment horizontal="center" vertical="center"/>
    </xf>
    <xf numFmtId="0" fontId="1" fillId="0" borderId="0" xfId="0" applyFont="1" applyFill="1" applyAlignment="1">
      <alignment wrapText="1"/>
    </xf>
    <xf numFmtId="0" fontId="3" fillId="0" borderId="8" xfId="0" applyFont="1" applyFill="1" applyBorder="1" applyAlignment="1">
      <alignment wrapText="1"/>
    </xf>
    <xf numFmtId="0" fontId="3" fillId="0" borderId="0" xfId="0" applyFont="1" applyFill="1" applyBorder="1" applyAlignment="1">
      <alignment wrapText="1"/>
    </xf>
    <xf numFmtId="0" fontId="3" fillId="0" borderId="9" xfId="0" applyFont="1" applyFill="1" applyBorder="1" applyAlignment="1">
      <alignment wrapText="1"/>
    </xf>
    <xf numFmtId="0" fontId="3" fillId="0" borderId="10" xfId="0" applyFont="1" applyFill="1" applyBorder="1" applyAlignment="1">
      <alignment wrapText="1"/>
    </xf>
    <xf numFmtId="0" fontId="3" fillId="0" borderId="11" xfId="0" applyFont="1" applyFill="1" applyBorder="1" applyAlignment="1">
      <alignment wrapText="1"/>
    </xf>
    <xf numFmtId="0" fontId="3" fillId="0" borderId="12" xfId="0" applyFont="1" applyFill="1" applyBorder="1" applyAlignment="1">
      <alignment wrapText="1"/>
    </xf>
    <xf numFmtId="0" fontId="1" fillId="0" borderId="0" xfId="0" applyFont="1" applyFill="1" applyAlignment="1">
      <alignment horizontal="center" wrapText="1"/>
    </xf>
    <xf numFmtId="0" fontId="3" fillId="0" borderId="0" xfId="0" applyFont="1" applyFill="1" applyAlignment="1">
      <alignment wrapText="1"/>
    </xf>
    <xf numFmtId="0" fontId="9" fillId="0" borderId="0" xfId="0" applyFont="1" applyFill="1" applyAlignment="1">
      <alignment vertical="center" wrapText="1"/>
    </xf>
    <xf numFmtId="49" fontId="0" fillId="2" borderId="6" xfId="0" applyNumberFormat="1" applyFont="1" applyFill="1" applyBorder="1" applyAlignment="1" applyProtection="1">
      <alignment horizontal="center" vertical="center" wrapText="1"/>
      <protection locked="0"/>
    </xf>
    <xf numFmtId="0" fontId="0" fillId="2" borderId="6" xfId="2" quotePrefix="1" applyFont="1" applyFill="1" applyBorder="1" applyAlignment="1">
      <alignment horizontal="center" vertical="center" wrapText="1"/>
    </xf>
    <xf numFmtId="165" fontId="0" fillId="2" borderId="6" xfId="1" applyNumberFormat="1" applyFont="1" applyFill="1" applyBorder="1" applyAlignment="1">
      <alignment horizontal="center" vertical="center"/>
    </xf>
    <xf numFmtId="165" fontId="0" fillId="2" borderId="6" xfId="1" applyNumberFormat="1" applyFont="1" applyFill="1" applyBorder="1" applyAlignment="1" applyProtection="1">
      <alignment horizontal="center" vertical="center" wrapText="1"/>
      <protection locked="0"/>
    </xf>
    <xf numFmtId="0" fontId="6" fillId="2" borderId="6" xfId="2" applyFont="1" applyFill="1" applyBorder="1" applyAlignment="1">
      <alignment horizontal="right" vertical="top" wrapText="1"/>
    </xf>
    <xf numFmtId="0" fontId="8" fillId="2" borderId="6" xfId="0" applyFont="1" applyFill="1" applyBorder="1" applyAlignment="1">
      <alignment horizontal="center" vertical="center"/>
    </xf>
    <xf numFmtId="3" fontId="8" fillId="2" borderId="6" xfId="0" applyNumberFormat="1" applyFont="1" applyFill="1" applyBorder="1" applyAlignment="1">
      <alignment horizontal="center" vertical="center"/>
    </xf>
    <xf numFmtId="3" fontId="0" fillId="2" borderId="6" xfId="0" applyNumberFormat="1" applyFont="1" applyFill="1" applyBorder="1" applyAlignment="1">
      <alignment horizontal="center" vertical="center"/>
    </xf>
    <xf numFmtId="49" fontId="4" fillId="2" borderId="6" xfId="0" applyNumberFormat="1" applyFont="1" applyFill="1" applyBorder="1" applyAlignment="1">
      <alignment horizontal="left" vertical="top" wrapText="1"/>
    </xf>
    <xf numFmtId="165" fontId="0" fillId="2" borderId="5" xfId="1" applyNumberFormat="1" applyFont="1" applyFill="1" applyBorder="1" applyAlignment="1">
      <alignment horizontal="center" vertical="center"/>
    </xf>
    <xf numFmtId="165" fontId="0" fillId="2" borderId="5" xfId="1" applyNumberFormat="1" applyFont="1" applyFill="1" applyBorder="1" applyAlignment="1" applyProtection="1">
      <alignment horizontal="center" vertical="center" wrapText="1"/>
      <protection locked="0"/>
    </xf>
    <xf numFmtId="0" fontId="0" fillId="0" borderId="6" xfId="2" applyFont="1" applyFill="1" applyBorder="1" applyAlignment="1">
      <alignment horizontal="left" vertical="top" wrapText="1" indent="2"/>
    </xf>
    <xf numFmtId="0" fontId="0" fillId="2" borderId="6" xfId="2" quotePrefix="1" applyFont="1" applyFill="1" applyBorder="1" applyAlignment="1">
      <alignment horizontal="center" vertical="center"/>
    </xf>
    <xf numFmtId="0" fontId="6" fillId="2" borderId="6" xfId="2" quotePrefix="1" applyFont="1" applyFill="1" applyBorder="1" applyAlignment="1">
      <alignment horizontal="center" vertical="center"/>
    </xf>
    <xf numFmtId="165" fontId="6" fillId="2" borderId="6"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0" fillId="0" borderId="6" xfId="2" applyFont="1" applyFill="1" applyBorder="1" applyAlignment="1">
      <alignment horizontal="left" vertical="top" wrapText="1"/>
    </xf>
    <xf numFmtId="49" fontId="0" fillId="0" borderId="6" xfId="3" applyNumberFormat="1" applyFont="1" applyFill="1" applyBorder="1" applyAlignment="1" applyProtection="1">
      <alignment horizontal="left" vertical="center" wrapText="1" indent="2"/>
    </xf>
    <xf numFmtId="0" fontId="0" fillId="0" borderId="0" xfId="0" applyAlignment="1">
      <alignment horizontal="center"/>
    </xf>
    <xf numFmtId="0" fontId="6" fillId="0" borderId="3" xfId="0" applyFont="1" applyFill="1" applyBorder="1" applyAlignment="1">
      <alignment horizontal="center" vertical="center"/>
    </xf>
    <xf numFmtId="0" fontId="0" fillId="0" borderId="3" xfId="0" applyFill="1" applyBorder="1" applyAlignment="1">
      <alignment horizontal="center" vertical="center"/>
    </xf>
    <xf numFmtId="0" fontId="0" fillId="0" borderId="3" xfId="0" applyFill="1" applyBorder="1" applyAlignment="1">
      <alignment horizontal="right" wrapText="1"/>
    </xf>
    <xf numFmtId="0" fontId="0" fillId="2" borderId="3" xfId="0" applyFill="1" applyBorder="1" applyAlignment="1">
      <alignment horizontal="center" vertical="center"/>
    </xf>
    <xf numFmtId="0" fontId="0" fillId="0" borderId="3" xfId="0" applyFill="1" applyBorder="1" applyAlignment="1">
      <alignment horizontal="right" vertical="center" wrapText="1"/>
    </xf>
    <xf numFmtId="0" fontId="0" fillId="2" borderId="3" xfId="0" applyFill="1" applyBorder="1" applyAlignment="1">
      <alignment horizontal="center"/>
    </xf>
    <xf numFmtId="0" fontId="0" fillId="3" borderId="3" xfId="0" applyFill="1" applyBorder="1" applyAlignment="1">
      <alignment horizontal="center"/>
    </xf>
    <xf numFmtId="9" fontId="0" fillId="4" borderId="3" xfId="0" applyNumberFormat="1" applyFill="1" applyBorder="1" applyAlignment="1">
      <alignment horizontal="center"/>
    </xf>
    <xf numFmtId="0" fontId="6" fillId="0" borderId="0" xfId="0" applyFont="1" applyAlignment="1">
      <alignment horizontal="center"/>
    </xf>
    <xf numFmtId="0" fontId="0" fillId="0" borderId="0" xfId="0" applyFill="1" applyBorder="1" applyAlignment="1">
      <alignment horizontal="center" vertical="center"/>
    </xf>
    <xf numFmtId="0" fontId="0" fillId="3" borderId="13" xfId="0" applyFill="1" applyBorder="1" applyAlignment="1">
      <alignment horizontal="right" vertical="center" wrapText="1"/>
    </xf>
    <xf numFmtId="9" fontId="0" fillId="3" borderId="13" xfId="0" applyNumberFormat="1" applyFill="1" applyBorder="1" applyAlignment="1">
      <alignment horizontal="center"/>
    </xf>
    <xf numFmtId="0" fontId="0" fillId="3" borderId="13" xfId="0" applyFill="1" applyBorder="1" applyAlignment="1">
      <alignment horizontal="center"/>
    </xf>
    <xf numFmtId="0" fontId="0" fillId="3" borderId="11" xfId="0" applyFill="1" applyBorder="1" applyAlignment="1">
      <alignment horizontal="right" vertical="center" wrapText="1"/>
    </xf>
    <xf numFmtId="9" fontId="0" fillId="3" borderId="11" xfId="0" applyNumberFormat="1" applyFill="1" applyBorder="1" applyAlignment="1">
      <alignment horizontal="center"/>
    </xf>
    <xf numFmtId="0" fontId="0" fillId="3" borderId="11" xfId="0" applyFill="1" applyBorder="1" applyAlignment="1">
      <alignment horizontal="center"/>
    </xf>
    <xf numFmtId="0" fontId="14" fillId="3" borderId="3" xfId="0" applyFont="1" applyFill="1" applyBorder="1" applyAlignment="1">
      <alignment horizontal="right" vertical="center" wrapText="1"/>
    </xf>
    <xf numFmtId="0" fontId="14" fillId="3" borderId="3" xfId="0" applyFont="1" applyFill="1" applyBorder="1" applyAlignment="1">
      <alignment horizontal="center"/>
    </xf>
    <xf numFmtId="0" fontId="14" fillId="0" borderId="3" xfId="0" applyFont="1" applyFill="1" applyBorder="1" applyAlignment="1">
      <alignment horizontal="center" vertical="center"/>
    </xf>
    <xf numFmtId="0" fontId="11" fillId="3" borderId="3" xfId="0" applyFont="1" applyFill="1" applyBorder="1" applyAlignment="1">
      <alignment horizontal="right" vertical="center" wrapText="1"/>
    </xf>
    <xf numFmtId="0" fontId="11" fillId="3" borderId="3" xfId="0" applyFont="1" applyFill="1" applyBorder="1" applyAlignment="1">
      <alignment horizontal="center"/>
    </xf>
    <xf numFmtId="0" fontId="11" fillId="0" borderId="3" xfId="0" applyFont="1" applyFill="1" applyBorder="1" applyAlignment="1">
      <alignment horizontal="center" vertical="center"/>
    </xf>
    <xf numFmtId="0" fontId="14" fillId="2" borderId="3" xfId="0" applyFont="1" applyFill="1" applyBorder="1" applyAlignment="1">
      <alignment horizontal="center"/>
    </xf>
    <xf numFmtId="0" fontId="11" fillId="2" borderId="3" xfId="0" applyFont="1" applyFill="1" applyBorder="1" applyAlignment="1">
      <alignment horizontal="center"/>
    </xf>
    <xf numFmtId="0" fontId="0" fillId="0" borderId="3" xfId="0" applyFill="1" applyBorder="1" applyAlignment="1">
      <alignment horizontal="center"/>
    </xf>
    <xf numFmtId="0" fontId="0" fillId="0" borderId="7" xfId="0" applyFill="1" applyBorder="1" applyAlignment="1">
      <alignment horizontal="right" vertical="center" wrapText="1"/>
    </xf>
    <xf numFmtId="9" fontId="0" fillId="0" borderId="7" xfId="0" applyNumberFormat="1" applyFill="1" applyBorder="1" applyAlignment="1">
      <alignment horizontal="center"/>
    </xf>
    <xf numFmtId="0" fontId="0" fillId="0" borderId="7" xfId="0" applyFill="1" applyBorder="1" applyAlignment="1">
      <alignment horizontal="center"/>
    </xf>
    <xf numFmtId="0" fontId="0" fillId="0" borderId="7" xfId="0" applyFill="1" applyBorder="1" applyAlignment="1">
      <alignment horizontal="center" vertical="center"/>
    </xf>
    <xf numFmtId="0" fontId="16" fillId="0" borderId="3" xfId="0" applyFont="1" applyFill="1" applyBorder="1" applyAlignment="1">
      <alignment horizontal="right" vertical="center" wrapText="1"/>
    </xf>
    <xf numFmtId="0" fontId="16" fillId="2" borderId="3" xfId="0" applyFont="1" applyFill="1" applyBorder="1" applyAlignment="1">
      <alignment horizontal="center" vertical="center"/>
    </xf>
    <xf numFmtId="0" fontId="17" fillId="0" borderId="3" xfId="0" applyFont="1" applyFill="1" applyBorder="1" applyAlignment="1">
      <alignment horizontal="right" vertical="center" wrapText="1"/>
    </xf>
    <xf numFmtId="0" fontId="17" fillId="2" borderId="3" xfId="0" applyFont="1" applyFill="1" applyBorder="1" applyAlignment="1">
      <alignment horizontal="center" vertical="center"/>
    </xf>
    <xf numFmtId="0" fontId="18" fillId="3" borderId="3" xfId="0" applyFont="1" applyFill="1" applyBorder="1" applyAlignment="1">
      <alignment horizontal="right" vertical="center" wrapText="1"/>
    </xf>
    <xf numFmtId="0" fontId="14" fillId="2" borderId="3" xfId="0" applyFont="1" applyFill="1" applyBorder="1" applyAlignment="1">
      <alignment horizontal="center" vertical="center"/>
    </xf>
    <xf numFmtId="0" fontId="0" fillId="0" borderId="0" xfId="0" applyAlignment="1">
      <alignment horizontal="right"/>
    </xf>
    <xf numFmtId="0" fontId="20" fillId="3" borderId="3" xfId="0" applyFont="1" applyFill="1" applyBorder="1" applyAlignment="1">
      <alignment horizontal="right" vertical="center" wrapText="1"/>
    </xf>
    <xf numFmtId="0" fontId="20" fillId="2" borderId="3" xfId="0" applyFont="1" applyFill="1" applyBorder="1" applyAlignment="1">
      <alignment horizontal="center"/>
    </xf>
    <xf numFmtId="0" fontId="20" fillId="0" borderId="3" xfId="0" applyFont="1" applyFill="1" applyBorder="1" applyAlignment="1">
      <alignment horizontal="center" vertical="center"/>
    </xf>
    <xf numFmtId="0" fontId="16" fillId="0" borderId="3" xfId="0" applyFont="1" applyBorder="1"/>
    <xf numFmtId="0" fontId="17" fillId="0" borderId="3" xfId="0" applyFont="1" applyBorder="1"/>
    <xf numFmtId="0" fontId="18" fillId="2" borderId="3" xfId="0" applyFont="1" applyFill="1" applyBorder="1" applyAlignment="1">
      <alignment horizontal="center" vertical="center"/>
    </xf>
    <xf numFmtId="0" fontId="18" fillId="0" borderId="3" xfId="0" applyFont="1" applyFill="1" applyBorder="1" applyAlignment="1">
      <alignment horizontal="center" vertical="center"/>
    </xf>
    <xf numFmtId="0" fontId="11" fillId="2" borderId="3" xfId="0" applyFont="1" applyFill="1" applyBorder="1" applyAlignment="1">
      <alignment horizontal="center" vertical="center"/>
    </xf>
    <xf numFmtId="0" fontId="20" fillId="2" borderId="3" xfId="0" applyFont="1" applyFill="1" applyBorder="1" applyAlignment="1">
      <alignment horizontal="center" vertical="center"/>
    </xf>
    <xf numFmtId="0" fontId="0" fillId="5" borderId="3" xfId="0" applyFill="1" applyBorder="1" applyAlignment="1">
      <alignment horizontal="center"/>
    </xf>
    <xf numFmtId="166" fontId="8" fillId="5" borderId="3" xfId="4" applyNumberFormat="1" applyFont="1" applyFill="1" applyBorder="1" applyAlignment="1">
      <alignment horizontal="center" vertical="center"/>
    </xf>
    <xf numFmtId="166" fontId="8" fillId="5" borderId="3" xfId="0" applyNumberFormat="1" applyFont="1" applyFill="1" applyBorder="1" applyAlignment="1">
      <alignment horizontal="center" vertical="center"/>
    </xf>
    <xf numFmtId="166" fontId="0" fillId="2" borderId="3" xfId="0" applyNumberFormat="1" applyFill="1" applyBorder="1" applyAlignment="1">
      <alignment horizontal="center" vertical="center"/>
    </xf>
    <xf numFmtId="166" fontId="16" fillId="2" borderId="3" xfId="0" applyNumberFormat="1" applyFont="1" applyFill="1" applyBorder="1" applyAlignment="1">
      <alignment horizontal="center" vertical="center"/>
    </xf>
    <xf numFmtId="166" fontId="17" fillId="2" borderId="3" xfId="0" applyNumberFormat="1" applyFont="1" applyFill="1" applyBorder="1" applyAlignment="1">
      <alignment horizontal="center" vertical="center"/>
    </xf>
    <xf numFmtId="166" fontId="18" fillId="2" borderId="3" xfId="0" applyNumberFormat="1" applyFont="1" applyFill="1" applyBorder="1" applyAlignment="1">
      <alignment horizontal="center" vertical="center"/>
    </xf>
    <xf numFmtId="166" fontId="20" fillId="2" borderId="3" xfId="0" applyNumberFormat="1" applyFont="1" applyFill="1" applyBorder="1" applyAlignment="1">
      <alignment horizontal="center"/>
    </xf>
    <xf numFmtId="166" fontId="12" fillId="2" borderId="3" xfId="0" applyNumberFormat="1" applyFont="1" applyFill="1" applyBorder="1" applyAlignment="1">
      <alignment horizontal="center" vertical="center"/>
    </xf>
    <xf numFmtId="166" fontId="14" fillId="2" borderId="3" xfId="4" applyNumberFormat="1" applyFont="1" applyFill="1" applyBorder="1" applyAlignment="1">
      <alignment horizontal="center"/>
    </xf>
    <xf numFmtId="166" fontId="11" fillId="2" borderId="3" xfId="4" applyNumberFormat="1" applyFont="1" applyFill="1" applyBorder="1" applyAlignment="1">
      <alignment horizontal="center"/>
    </xf>
    <xf numFmtId="166" fontId="18" fillId="2" borderId="3" xfId="4" applyNumberFormat="1" applyFont="1" applyFill="1" applyBorder="1" applyAlignment="1">
      <alignment horizontal="center"/>
    </xf>
    <xf numFmtId="166" fontId="20" fillId="2" borderId="3" xfId="4" applyNumberFormat="1" applyFont="1" applyFill="1" applyBorder="1" applyAlignment="1">
      <alignment horizontal="center"/>
    </xf>
    <xf numFmtId="166" fontId="16" fillId="2" borderId="3" xfId="4" applyNumberFormat="1" applyFont="1" applyFill="1" applyBorder="1" applyAlignment="1">
      <alignment horizontal="center"/>
    </xf>
    <xf numFmtId="166" fontId="17" fillId="2" borderId="3" xfId="4" applyNumberFormat="1" applyFont="1" applyFill="1" applyBorder="1" applyAlignment="1">
      <alignment horizontal="center"/>
    </xf>
    <xf numFmtId="166" fontId="14" fillId="2" borderId="3" xfId="0" applyNumberFormat="1" applyFont="1" applyFill="1" applyBorder="1" applyAlignment="1">
      <alignment horizontal="center"/>
    </xf>
    <xf numFmtId="166" fontId="11" fillId="2" borderId="3" xfId="0" applyNumberFormat="1" applyFont="1" applyFill="1" applyBorder="1" applyAlignment="1">
      <alignment horizontal="center"/>
    </xf>
    <xf numFmtId="166" fontId="0" fillId="2" borderId="3" xfId="0" applyNumberFormat="1" applyFill="1" applyBorder="1" applyAlignment="1">
      <alignment horizontal="center"/>
    </xf>
    <xf numFmtId="0" fontId="0" fillId="0" borderId="0" xfId="0" applyFill="1" applyBorder="1" applyAlignment="1">
      <alignment horizontal="left" vertical="center"/>
    </xf>
    <xf numFmtId="0" fontId="22" fillId="0" borderId="0" xfId="0" applyFont="1" applyFill="1" applyBorder="1" applyAlignment="1">
      <alignment horizontal="center" vertical="center"/>
    </xf>
    <xf numFmtId="0" fontId="6" fillId="2" borderId="6" xfId="2" quotePrefix="1" applyFont="1" applyFill="1" applyBorder="1" applyAlignment="1">
      <alignment vertical="top" wrapText="1"/>
    </xf>
    <xf numFmtId="49" fontId="6" fillId="2" borderId="4" xfId="3" applyNumberFormat="1" applyFont="1" applyFill="1" applyBorder="1" applyAlignment="1" applyProtection="1">
      <alignment horizontal="right" vertical="center" wrapText="1"/>
    </xf>
    <xf numFmtId="49" fontId="6" fillId="2" borderId="6" xfId="3" applyNumberFormat="1" applyFont="1" applyFill="1" applyBorder="1" applyAlignment="1" applyProtection="1">
      <alignment horizontal="right" vertical="center" wrapText="1"/>
    </xf>
    <xf numFmtId="1" fontId="0" fillId="2" borderId="5" xfId="2" quotePrefix="1" applyNumberFormat="1" applyFont="1" applyFill="1" applyBorder="1" applyAlignment="1">
      <alignment horizontal="center" vertical="center"/>
    </xf>
    <xf numFmtId="165" fontId="0" fillId="2" borderId="5" xfId="1" quotePrefix="1" applyNumberFormat="1" applyFont="1" applyFill="1" applyBorder="1" applyAlignment="1">
      <alignment horizontal="center" vertical="center"/>
    </xf>
    <xf numFmtId="0" fontId="6" fillId="2" borderId="6" xfId="2" quotePrefix="1" applyFont="1" applyFill="1" applyBorder="1" applyAlignment="1">
      <alignment horizontal="center" vertical="center" wrapText="1"/>
    </xf>
    <xf numFmtId="49" fontId="0" fillId="0" borderId="6" xfId="0" applyNumberFormat="1" applyFont="1" applyFill="1" applyBorder="1" applyAlignment="1" applyProtection="1">
      <alignment horizontal="center" vertical="center"/>
      <protection locked="0"/>
    </xf>
    <xf numFmtId="165" fontId="7" fillId="2" borderId="6" xfId="1" applyNumberFormat="1" applyFont="1" applyFill="1" applyBorder="1" applyAlignment="1" applyProtection="1">
      <alignment horizontal="center" vertical="center" wrapText="1"/>
      <protection locked="0"/>
    </xf>
    <xf numFmtId="0" fontId="0" fillId="0" borderId="3" xfId="0" applyBorder="1" applyAlignment="1">
      <alignment horizontal="right"/>
    </xf>
    <xf numFmtId="0" fontId="0" fillId="0" borderId="3" xfId="0" applyBorder="1"/>
    <xf numFmtId="0" fontId="0" fillId="0" borderId="3" xfId="0" applyBorder="1" applyAlignment="1">
      <alignment horizontal="right" wrapText="1"/>
    </xf>
    <xf numFmtId="0" fontId="0" fillId="0" borderId="3" xfId="0" applyBorder="1" applyAlignment="1">
      <alignment horizontal="center"/>
    </xf>
    <xf numFmtId="0" fontId="0" fillId="0" borderId="3" xfId="0" applyBorder="1" applyAlignment="1">
      <alignment horizontal="center" vertical="center"/>
    </xf>
    <xf numFmtId="0" fontId="0" fillId="0" borderId="3" xfId="0" applyFont="1" applyFill="1" applyBorder="1" applyAlignment="1">
      <alignment horizontal="center" vertical="center"/>
    </xf>
    <xf numFmtId="0" fontId="0" fillId="0" borderId="3" xfId="0" applyBorder="1" applyAlignment="1">
      <alignment horizontal="right" vertical="center" wrapText="1"/>
    </xf>
    <xf numFmtId="9" fontId="0" fillId="2" borderId="3" xfId="0" applyNumberFormat="1" applyFont="1" applyFill="1" applyBorder="1" applyAlignment="1">
      <alignment horizontal="center" vertical="center"/>
    </xf>
    <xf numFmtId="9" fontId="0" fillId="5" borderId="3" xfId="0" applyNumberFormat="1" applyFont="1" applyFill="1" applyBorder="1" applyAlignment="1">
      <alignment horizontal="center" vertical="center"/>
    </xf>
    <xf numFmtId="0" fontId="0" fillId="0" borderId="6" xfId="2" quotePrefix="1" applyFont="1" applyFill="1" applyBorder="1" applyAlignment="1">
      <alignment horizontal="left" vertical="top" wrapText="1" indent="2"/>
    </xf>
    <xf numFmtId="0" fontId="22" fillId="0" borderId="0" xfId="0" applyFont="1"/>
    <xf numFmtId="0" fontId="0" fillId="0" borderId="0" xfId="0" applyAlignment="1">
      <alignment horizontal="center" vertical="center"/>
    </xf>
    <xf numFmtId="0" fontId="0" fillId="0" borderId="3" xfId="0" applyBorder="1" applyAlignment="1">
      <alignment horizontal="left" wrapText="1"/>
    </xf>
    <xf numFmtId="0" fontId="0" fillId="0" borderId="0" xfId="0" applyAlignment="1">
      <alignment vertical="center"/>
    </xf>
    <xf numFmtId="0" fontId="0" fillId="0" borderId="0" xfId="0" applyAlignment="1">
      <alignment vertical="center" wrapText="1"/>
    </xf>
    <xf numFmtId="49" fontId="4" fillId="0" borderId="14" xfId="0" applyNumberFormat="1" applyFont="1" applyFill="1" applyBorder="1" applyAlignment="1">
      <alignment horizontal="left" vertical="top" wrapText="1"/>
    </xf>
    <xf numFmtId="0" fontId="6" fillId="0" borderId="13" xfId="2" applyFont="1" applyFill="1" applyBorder="1" applyAlignment="1">
      <alignment horizontal="right" vertical="top" wrapText="1"/>
    </xf>
    <xf numFmtId="0" fontId="8" fillId="0" borderId="14" xfId="0" applyFont="1" applyFill="1" applyBorder="1" applyAlignment="1">
      <alignment horizontal="center" vertical="center"/>
    </xf>
    <xf numFmtId="3" fontId="8" fillId="0" borderId="13"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49" fontId="6" fillId="0" borderId="13" xfId="0" applyNumberFormat="1" applyFont="1" applyFill="1" applyBorder="1" applyAlignment="1" applyProtection="1">
      <alignment horizontal="center" vertical="center" wrapText="1"/>
      <protection locked="0"/>
    </xf>
    <xf numFmtId="165" fontId="6" fillId="0" borderId="13" xfId="1" applyNumberFormat="1" applyFont="1" applyFill="1" applyBorder="1" applyAlignment="1">
      <alignment horizontal="center" vertical="center"/>
    </xf>
    <xf numFmtId="165" fontId="6" fillId="0" borderId="15" xfId="1" applyNumberFormat="1" applyFont="1" applyFill="1" applyBorder="1" applyAlignment="1">
      <alignment horizontal="center" vertical="center"/>
    </xf>
    <xf numFmtId="0" fontId="1" fillId="0" borderId="8" xfId="0" applyFont="1" applyFill="1" applyBorder="1" applyAlignment="1">
      <alignment wrapText="1"/>
    </xf>
    <xf numFmtId="0" fontId="3" fillId="0" borderId="0" xfId="0" applyFont="1" applyFill="1" applyBorder="1" applyAlignment="1">
      <alignment horizontal="right" vertical="center" wrapText="1"/>
    </xf>
    <xf numFmtId="0" fontId="1" fillId="0" borderId="10" xfId="0" applyFont="1" applyFill="1" applyBorder="1" applyAlignment="1">
      <alignment wrapText="1"/>
    </xf>
    <xf numFmtId="0" fontId="3" fillId="0" borderId="11" xfId="0" applyFont="1" applyFill="1" applyBorder="1" applyAlignment="1">
      <alignment horizontal="right" vertical="center" wrapText="1"/>
    </xf>
    <xf numFmtId="0" fontId="3" fillId="0" borderId="8" xfId="0" applyFont="1" applyFill="1" applyBorder="1" applyAlignment="1">
      <alignment horizontal="center" vertical="top" wrapText="1"/>
    </xf>
    <xf numFmtId="0" fontId="3" fillId="0" borderId="0" xfId="0" applyFont="1" applyFill="1" applyBorder="1" applyAlignment="1">
      <alignment horizontal="left" vertical="center"/>
    </xf>
    <xf numFmtId="0" fontId="3" fillId="0" borderId="0" xfId="0" applyFont="1" applyFill="1" applyBorder="1" applyAlignment="1">
      <alignment horizontal="left" vertical="top" wrapText="1"/>
    </xf>
    <xf numFmtId="0" fontId="0" fillId="0" borderId="0" xfId="0" applyFill="1" applyBorder="1" applyAlignment="1">
      <alignment vertical="top" wrapText="1"/>
    </xf>
    <xf numFmtId="0" fontId="0" fillId="0" borderId="9" xfId="0" applyFill="1" applyBorder="1" applyAlignment="1">
      <alignment vertical="top" wrapText="1"/>
    </xf>
    <xf numFmtId="49" fontId="4" fillId="2" borderId="16" xfId="0" applyNumberFormat="1" applyFont="1" applyFill="1" applyBorder="1" applyAlignment="1">
      <alignment horizontal="left" vertical="top" wrapText="1"/>
    </xf>
    <xf numFmtId="0" fontId="6" fillId="2" borderId="16" xfId="2" applyFont="1" applyFill="1" applyBorder="1" applyAlignment="1">
      <alignment horizontal="right" vertical="top" wrapText="1"/>
    </xf>
    <xf numFmtId="0" fontId="8" fillId="2" borderId="16" xfId="0" applyFont="1" applyFill="1" applyBorder="1" applyAlignment="1">
      <alignment horizontal="center" vertical="center"/>
    </xf>
    <xf numFmtId="3" fontId="8" fillId="2" borderId="16" xfId="0" applyNumberFormat="1" applyFont="1" applyFill="1" applyBorder="1" applyAlignment="1">
      <alignment horizontal="center" vertical="center"/>
    </xf>
    <xf numFmtId="3" fontId="0" fillId="2" borderId="16" xfId="0" applyNumberFormat="1" applyFont="1" applyFill="1" applyBorder="1" applyAlignment="1">
      <alignment horizontal="center" vertical="center"/>
    </xf>
    <xf numFmtId="49" fontId="6" fillId="2" borderId="16" xfId="0" applyNumberFormat="1" applyFont="1" applyFill="1" applyBorder="1" applyAlignment="1" applyProtection="1">
      <alignment horizontal="center" vertical="center" wrapText="1"/>
      <protection locked="0"/>
    </xf>
    <xf numFmtId="165" fontId="6" fillId="2" borderId="16" xfId="1" applyNumberFormat="1" applyFont="1" applyFill="1" applyBorder="1" applyAlignment="1">
      <alignment horizontal="center" vertical="center"/>
    </xf>
    <xf numFmtId="0" fontId="8" fillId="0" borderId="17" xfId="0" applyFont="1" applyFill="1" applyBorder="1" applyAlignment="1">
      <alignment horizontal="center" vertical="center"/>
    </xf>
    <xf numFmtId="3" fontId="8" fillId="0" borderId="18" xfId="0" applyNumberFormat="1" applyFont="1" applyFill="1" applyBorder="1" applyAlignment="1">
      <alignment horizontal="center" vertical="center"/>
    </xf>
    <xf numFmtId="3" fontId="0" fillId="0" borderId="18" xfId="0" applyNumberFormat="1" applyFont="1" applyFill="1" applyBorder="1" applyAlignment="1">
      <alignment horizontal="center" vertical="center"/>
    </xf>
    <xf numFmtId="49" fontId="0" fillId="0" borderId="18" xfId="0" applyNumberFormat="1" applyFont="1" applyFill="1" applyBorder="1" applyAlignment="1" applyProtection="1">
      <alignment horizontal="center" vertical="center" wrapText="1"/>
      <protection locked="0"/>
    </xf>
    <xf numFmtId="165" fontId="0" fillId="0" borderId="18" xfId="1" applyNumberFormat="1" applyFont="1" applyFill="1" applyBorder="1" applyAlignment="1">
      <alignment horizontal="center" vertical="center"/>
    </xf>
    <xf numFmtId="165" fontId="0" fillId="0" borderId="19" xfId="1" applyNumberFormat="1" applyFont="1" applyFill="1" applyBorder="1" applyAlignment="1" applyProtection="1">
      <alignment horizontal="center" vertical="center" wrapText="1"/>
      <protection locked="0"/>
    </xf>
    <xf numFmtId="49" fontId="4" fillId="0" borderId="17" xfId="0" applyNumberFormat="1" applyFont="1" applyFill="1" applyBorder="1" applyAlignment="1">
      <alignment horizontal="left" vertical="top" wrapText="1"/>
    </xf>
    <xf numFmtId="0" fontId="1" fillId="0" borderId="19" xfId="2" applyFont="1" applyFill="1" applyBorder="1" applyAlignment="1">
      <alignment vertical="top" wrapText="1"/>
    </xf>
    <xf numFmtId="0" fontId="6" fillId="0" borderId="3" xfId="0" applyFont="1" applyBorder="1" applyAlignment="1">
      <alignment horizontal="center"/>
    </xf>
    <xf numFmtId="0" fontId="6" fillId="0" borderId="3" xfId="0" applyFont="1" applyBorder="1" applyAlignment="1">
      <alignment horizontal="center" vertical="center"/>
    </xf>
    <xf numFmtId="0" fontId="6" fillId="0" borderId="3" xfId="0" applyFont="1" applyBorder="1" applyAlignment="1">
      <alignment horizontal="left"/>
    </xf>
    <xf numFmtId="0" fontId="0" fillId="0" borderId="3" xfId="0" applyBorder="1" applyAlignment="1">
      <alignment vertical="center" wrapText="1"/>
    </xf>
    <xf numFmtId="0" fontId="0" fillId="0" borderId="3" xfId="0" applyFill="1" applyBorder="1" applyAlignment="1">
      <alignment vertical="center" wrapText="1"/>
    </xf>
    <xf numFmtId="0" fontId="0" fillId="0" borderId="3" xfId="0" applyBorder="1" applyAlignment="1">
      <alignment wrapText="1"/>
    </xf>
    <xf numFmtId="0" fontId="6" fillId="0" borderId="3" xfId="0" applyFont="1" applyBorder="1" applyAlignment="1">
      <alignment vertical="center" wrapText="1"/>
    </xf>
    <xf numFmtId="9" fontId="0" fillId="0" borderId="3" xfId="0" applyNumberFormat="1" applyBorder="1" applyAlignment="1">
      <alignment vertical="center" wrapText="1"/>
    </xf>
    <xf numFmtId="0" fontId="0" fillId="0" borderId="3" xfId="0" applyBorder="1" applyAlignment="1">
      <alignment horizontal="left" vertical="center" wrapText="1"/>
    </xf>
    <xf numFmtId="0" fontId="0" fillId="3" borderId="6" xfId="2" quotePrefix="1" applyFont="1" applyFill="1" applyBorder="1" applyAlignment="1">
      <alignment horizontal="center" vertical="center" wrapText="1"/>
    </xf>
    <xf numFmtId="0" fontId="1" fillId="0" borderId="6" xfId="2" quotePrefix="1" applyFont="1" applyFill="1" applyBorder="1" applyAlignment="1">
      <alignment horizontal="center" vertical="center" wrapText="1"/>
    </xf>
    <xf numFmtId="165" fontId="11" fillId="2" borderId="6" xfId="1" applyNumberFormat="1" applyFont="1" applyFill="1" applyBorder="1" applyAlignment="1">
      <alignment horizontal="center" vertical="center"/>
    </xf>
    <xf numFmtId="49" fontId="0" fillId="6" borderId="6" xfId="0" applyNumberFormat="1" applyFont="1" applyFill="1" applyBorder="1" applyAlignment="1" applyProtection="1">
      <alignment horizontal="center" vertical="center" wrapText="1"/>
      <protection locked="0"/>
    </xf>
    <xf numFmtId="0" fontId="0" fillId="6" borderId="6" xfId="2" quotePrefix="1" applyFont="1" applyFill="1" applyBorder="1" applyAlignment="1">
      <alignment horizontal="center" vertical="center"/>
    </xf>
    <xf numFmtId="0" fontId="0" fillId="0" borderId="6" xfId="2" quotePrefix="1" applyFont="1" applyBorder="1" applyAlignment="1">
      <alignment vertical="top" wrapText="1"/>
    </xf>
    <xf numFmtId="49" fontId="0" fillId="0" borderId="6" xfId="0" applyNumberFormat="1" applyFont="1" applyBorder="1" applyAlignment="1" applyProtection="1">
      <alignment horizontal="center" vertical="center" wrapText="1"/>
      <protection locked="0"/>
    </xf>
    <xf numFmtId="0" fontId="0" fillId="0" borderId="6" xfId="2" quotePrefix="1" applyFont="1" applyBorder="1" applyAlignment="1">
      <alignment horizontal="center" vertical="center"/>
    </xf>
    <xf numFmtId="165" fontId="0" fillId="0" borderId="6" xfId="1" quotePrefix="1" applyNumberFormat="1" applyFont="1" applyBorder="1" applyAlignment="1">
      <alignment horizontal="center" vertical="center"/>
    </xf>
    <xf numFmtId="165" fontId="0" fillId="0" borderId="6" xfId="1" applyNumberFormat="1" applyFont="1" applyBorder="1" applyAlignment="1">
      <alignment horizontal="center" vertical="center"/>
    </xf>
    <xf numFmtId="49" fontId="1" fillId="0" borderId="6" xfId="3" applyNumberFormat="1" applyFont="1" applyFill="1" applyBorder="1" applyAlignment="1" applyProtection="1">
      <alignment horizontal="left" vertical="center" wrapText="1"/>
    </xf>
    <xf numFmtId="0" fontId="0" fillId="0" borderId="3" xfId="0" applyFont="1" applyBorder="1" applyAlignment="1">
      <alignment vertical="center" wrapText="1"/>
    </xf>
    <xf numFmtId="0" fontId="6" fillId="0" borderId="0" xfId="0" applyFont="1" applyAlignment="1">
      <alignment horizontal="center" wrapText="1"/>
    </xf>
    <xf numFmtId="49" fontId="25" fillId="0" borderId="6" xfId="0" applyNumberFormat="1" applyFont="1" applyFill="1" applyBorder="1" applyAlignment="1">
      <alignment horizontal="left" vertical="top" wrapText="1"/>
    </xf>
    <xf numFmtId="0" fontId="11" fillId="0" borderId="6" xfId="2" applyFont="1" applyFill="1" applyBorder="1" applyAlignment="1">
      <alignment horizontal="left" vertical="top" wrapText="1"/>
    </xf>
    <xf numFmtId="49" fontId="11" fillId="0" borderId="6" xfId="0" applyNumberFormat="1" applyFont="1" applyFill="1" applyBorder="1" applyAlignment="1" applyProtection="1">
      <alignment horizontal="center" vertical="center" wrapText="1"/>
      <protection locked="0"/>
    </xf>
    <xf numFmtId="1" fontId="11" fillId="0" borderId="5" xfId="2" quotePrefix="1" applyNumberFormat="1" applyFont="1" applyFill="1" applyBorder="1" applyAlignment="1">
      <alignment horizontal="center" vertical="center"/>
    </xf>
    <xf numFmtId="165" fontId="11" fillId="0" borderId="5" xfId="1" quotePrefix="1" applyNumberFormat="1" applyFont="1" applyFill="1" applyBorder="1" applyAlignment="1">
      <alignment horizontal="center" vertical="center"/>
    </xf>
    <xf numFmtId="165" fontId="11" fillId="0" borderId="6" xfId="1" applyNumberFormat="1" applyFont="1" applyFill="1" applyBorder="1" applyAlignment="1">
      <alignment horizontal="center" vertical="center"/>
    </xf>
    <xf numFmtId="0" fontId="11" fillId="0" borderId="6" xfId="2" applyFont="1" applyFill="1" applyBorder="1" applyAlignment="1">
      <alignment horizontal="left" vertical="top" wrapText="1" indent="2"/>
    </xf>
    <xf numFmtId="0" fontId="11" fillId="3" borderId="6" xfId="2" quotePrefix="1" applyFont="1" applyFill="1" applyBorder="1" applyAlignment="1">
      <alignment horizontal="center" vertical="center" wrapText="1"/>
    </xf>
    <xf numFmtId="165" fontId="11" fillId="0" borderId="5" xfId="1" applyNumberFormat="1" applyFont="1" applyFill="1" applyBorder="1" applyAlignment="1">
      <alignment horizontal="center" vertical="center"/>
    </xf>
    <xf numFmtId="165" fontId="11" fillId="0" borderId="5" xfId="1" applyNumberFormat="1" applyFont="1" applyFill="1" applyBorder="1" applyAlignment="1" applyProtection="1">
      <alignment horizontal="center" vertical="center" wrapText="1"/>
      <protection locked="0"/>
    </xf>
    <xf numFmtId="49" fontId="11" fillId="0" borderId="6" xfId="3" applyNumberFormat="1" applyFont="1" applyFill="1" applyBorder="1" applyAlignment="1" applyProtection="1">
      <alignment horizontal="left" vertical="center" wrapText="1"/>
    </xf>
    <xf numFmtId="0" fontId="11" fillId="0" borderId="6" xfId="2" quotePrefix="1" applyFont="1" applyFill="1" applyBorder="1" applyAlignment="1">
      <alignment horizontal="center" vertical="center" wrapText="1"/>
    </xf>
    <xf numFmtId="165" fontId="11" fillId="0" borderId="6" xfId="1" applyNumberFormat="1" applyFont="1" applyFill="1" applyBorder="1" applyAlignment="1" applyProtection="1">
      <alignment horizontal="center" vertical="center" wrapText="1"/>
      <protection locked="0"/>
    </xf>
    <xf numFmtId="165" fontId="6" fillId="2" borderId="20" xfId="1" applyNumberFormat="1" applyFont="1" applyFill="1" applyBorder="1" applyAlignment="1">
      <alignment horizontal="center" vertical="center"/>
    </xf>
    <xf numFmtId="165" fontId="6" fillId="2" borderId="21" xfId="1" applyNumberFormat="1" applyFont="1" applyFill="1" applyBorder="1" applyAlignment="1">
      <alignment horizontal="center" vertical="center"/>
    </xf>
    <xf numFmtId="165" fontId="6" fillId="2" borderId="22" xfId="1" applyNumberFormat="1" applyFont="1" applyFill="1" applyBorder="1" applyAlignment="1">
      <alignment horizontal="center" vertical="center"/>
    </xf>
    <xf numFmtId="0" fontId="2" fillId="0" borderId="14" xfId="0" applyFont="1" applyFill="1" applyBorder="1" applyAlignment="1">
      <alignment horizontal="center" wrapText="1"/>
    </xf>
    <xf numFmtId="0" fontId="2" fillId="0" borderId="13" xfId="0" applyFont="1" applyFill="1" applyBorder="1" applyAlignment="1">
      <alignment horizontal="center" wrapText="1"/>
    </xf>
    <xf numFmtId="0" fontId="2" fillId="0" borderId="15" xfId="0" applyFont="1" applyFill="1" applyBorder="1" applyAlignment="1">
      <alignment horizontal="center" wrapText="1"/>
    </xf>
    <xf numFmtId="0" fontId="2" fillId="0" borderId="8" xfId="0" applyFont="1" applyFill="1" applyBorder="1" applyAlignment="1">
      <alignment horizontal="center" wrapText="1"/>
    </xf>
    <xf numFmtId="0" fontId="2" fillId="0" borderId="0" xfId="0" applyFont="1" applyFill="1" applyBorder="1" applyAlignment="1">
      <alignment horizontal="center" wrapText="1"/>
    </xf>
    <xf numFmtId="0" fontId="2" fillId="0" borderId="9" xfId="0" applyFont="1" applyFill="1" applyBorder="1" applyAlignment="1">
      <alignment horizont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1" xfId="0" applyFont="1" applyFill="1" applyBorder="1" applyAlignment="1">
      <alignment horizontal="center" wrapText="1"/>
    </xf>
    <xf numFmtId="165" fontId="1" fillId="6" borderId="20" xfId="1" applyNumberFormat="1" applyFont="1" applyFill="1" applyBorder="1" applyAlignment="1">
      <alignment horizontal="center" vertical="center"/>
    </xf>
    <xf numFmtId="165" fontId="1" fillId="6" borderId="21" xfId="1" applyNumberFormat="1" applyFont="1" applyFill="1" applyBorder="1" applyAlignment="1">
      <alignment horizontal="center" vertical="center"/>
    </xf>
    <xf numFmtId="165" fontId="1" fillId="6" borderId="22" xfId="1" applyNumberFormat="1" applyFont="1" applyFill="1" applyBorder="1" applyAlignment="1">
      <alignment horizontal="center" vertical="center"/>
    </xf>
    <xf numFmtId="0" fontId="2" fillId="0" borderId="0" xfId="0" applyFont="1" applyFill="1" applyAlignment="1">
      <alignment horizontal="center" wrapText="1"/>
    </xf>
    <xf numFmtId="0" fontId="6" fillId="0" borderId="0" xfId="0" applyFont="1" applyAlignment="1">
      <alignment horizontal="center" wrapText="1"/>
    </xf>
    <xf numFmtId="0" fontId="6"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horizontal="center"/>
    </xf>
  </cellXfs>
  <cellStyles count="5">
    <cellStyle name="Monétaire" xfId="1" builtinId="4"/>
    <cellStyle name="Normal" xfId="0" builtinId="0"/>
    <cellStyle name="Normal_Sheet2" xfId="2" xr:uid="{00000000-0005-0000-0000-000002000000}"/>
    <cellStyle name="Pourcentage" xfId="4" builtinId="5"/>
    <cellStyle name="Standard 2" xfId="3" xr:uid="{00000000-0005-0000-0000-000004000000}"/>
  </cellStyles>
  <dxfs count="0"/>
  <tableStyles count="0" defaultTableStyle="TableStyleMedium2" defaultPivotStyle="PivotStyleLight16"/>
  <colors>
    <mruColors>
      <color rgb="FF00CC99"/>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18" Type="http://schemas.openxmlformats.org/officeDocument/2006/relationships/customXml" Target="../customXml/item8.xml"/><Relationship Id="rId3" Type="http://schemas.openxmlformats.org/officeDocument/2006/relationships/worksheet" Target="worksheets/sheet3.xml"/><Relationship Id="rId21" Type="http://schemas.openxmlformats.org/officeDocument/2006/relationships/customXml" Target="../customXml/item11.xml"/><Relationship Id="rId7" Type="http://schemas.openxmlformats.org/officeDocument/2006/relationships/theme" Target="theme/theme1.xml"/><Relationship Id="rId12" Type="http://schemas.openxmlformats.org/officeDocument/2006/relationships/customXml" Target="../customXml/item2.xml"/><Relationship Id="rId17" Type="http://schemas.openxmlformats.org/officeDocument/2006/relationships/customXml" Target="../customXml/item7.xml"/><Relationship Id="rId2" Type="http://schemas.openxmlformats.org/officeDocument/2006/relationships/worksheet" Target="worksheets/sheet2.xml"/><Relationship Id="rId16" Type="http://schemas.openxmlformats.org/officeDocument/2006/relationships/customXml" Target="../customXml/item6.xml"/><Relationship Id="rId20" Type="http://schemas.openxmlformats.org/officeDocument/2006/relationships/customXml" Target="../customXml/item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19" Type="http://schemas.openxmlformats.org/officeDocument/2006/relationships/customXml" Target="../customXml/item9.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1"/>
  <sheetViews>
    <sheetView workbookViewId="0">
      <selection activeCell="B1" sqref="B1"/>
    </sheetView>
  </sheetViews>
  <sheetFormatPr baseColWidth="10" defaultColWidth="11.5703125" defaultRowHeight="12.75" x14ac:dyDescent="0.2"/>
  <cols>
    <col min="1" max="1" width="4" customWidth="1"/>
    <col min="2" max="2" width="91.28515625" customWidth="1"/>
  </cols>
  <sheetData>
    <row r="1" spans="1:2" ht="51" x14ac:dyDescent="0.2">
      <c r="A1" s="148"/>
      <c r="B1" s="206" t="s">
        <v>337</v>
      </c>
    </row>
    <row r="3" spans="1:2" x14ac:dyDescent="0.2">
      <c r="A3" s="142">
        <v>1</v>
      </c>
      <c r="B3" s="150" t="s">
        <v>241</v>
      </c>
    </row>
    <row r="4" spans="1:2" ht="38.25" x14ac:dyDescent="0.2">
      <c r="A4" s="142">
        <f>A3+1</f>
        <v>2</v>
      </c>
      <c r="B4" s="150" t="s">
        <v>242</v>
      </c>
    </row>
    <row r="5" spans="1:2" ht="63.75" x14ac:dyDescent="0.2">
      <c r="A5" s="142">
        <f>A4+1</f>
        <v>3</v>
      </c>
      <c r="B5" s="150" t="s">
        <v>243</v>
      </c>
    </row>
    <row r="6" spans="1:2" ht="25.5" x14ac:dyDescent="0.2">
      <c r="A6" s="142">
        <f>A5+1</f>
        <v>4</v>
      </c>
      <c r="B6" s="150" t="s">
        <v>244</v>
      </c>
    </row>
    <row r="7" spans="1:2" x14ac:dyDescent="0.2">
      <c r="A7" s="142">
        <f>A6+1</f>
        <v>5</v>
      </c>
      <c r="B7" s="150"/>
    </row>
    <row r="8" spans="1:2" x14ac:dyDescent="0.2">
      <c r="A8" s="149"/>
    </row>
    <row r="9" spans="1:2" x14ac:dyDescent="0.2">
      <c r="A9" s="149"/>
    </row>
    <row r="10" spans="1:2" x14ac:dyDescent="0.2">
      <c r="A10" s="149"/>
    </row>
    <row r="11" spans="1:2" x14ac:dyDescent="0.2">
      <c r="A11" s="149"/>
    </row>
  </sheetData>
  <pageMargins left="0.70866141732283472" right="0.70866141732283472" top="0.74803149606299213" bottom="0.74803149606299213" header="0.31496062992125984" footer="0.31496062992125984"/>
  <pageSetup orientation="portrait" r:id="rId1"/>
  <headerFooter>
    <oddFooter>&amp;LSélection d'une Entreprise de gestion des matières dangereuses et des sols contaminés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69"/>
  <sheetViews>
    <sheetView tabSelected="1" zoomScale="80" zoomScaleNormal="80" zoomScaleSheetLayoutView="120" workbookViewId="0">
      <pane ySplit="6" topLeftCell="A7" activePane="bottomLeft" state="frozen"/>
      <selection pane="bottomLeft" activeCell="J21" sqref="J21"/>
    </sheetView>
  </sheetViews>
  <sheetFormatPr baseColWidth="10" defaultColWidth="11.42578125" defaultRowHeight="12.75" x14ac:dyDescent="0.2"/>
  <cols>
    <col min="1" max="1" width="7.7109375" style="43" customWidth="1"/>
    <col min="2" max="2" width="68.7109375" style="44" customWidth="1"/>
    <col min="3" max="3" width="14.85546875" style="45" customWidth="1"/>
    <col min="4" max="4" width="7.7109375" style="43" customWidth="1"/>
    <col min="5" max="5" width="11.7109375" style="36" customWidth="1"/>
    <col min="6" max="6" width="10.7109375" style="36" customWidth="1"/>
    <col min="7" max="7" width="12.42578125" style="1" customWidth="1"/>
    <col min="8" max="8" width="13.28515625" style="1" customWidth="1"/>
    <col min="9" max="16384" width="11.42578125" style="1"/>
  </cols>
  <sheetData>
    <row r="1" spans="1:8" ht="43.5" customHeight="1" x14ac:dyDescent="0.25">
      <c r="A1" s="223" t="s">
        <v>336</v>
      </c>
      <c r="B1" s="224"/>
      <c r="C1" s="224"/>
      <c r="D1" s="224"/>
      <c r="E1" s="224"/>
      <c r="F1" s="224"/>
      <c r="G1" s="224"/>
      <c r="H1" s="225"/>
    </row>
    <row r="2" spans="1:8" ht="15" x14ac:dyDescent="0.25">
      <c r="A2" s="226"/>
      <c r="B2" s="227"/>
      <c r="C2" s="227"/>
      <c r="D2" s="227"/>
      <c r="E2" s="227"/>
      <c r="F2" s="227"/>
      <c r="G2" s="227"/>
      <c r="H2" s="228"/>
    </row>
    <row r="3" spans="1:8" ht="15" x14ac:dyDescent="0.25">
      <c r="A3" s="226" t="s">
        <v>26</v>
      </c>
      <c r="B3" s="227"/>
      <c r="C3" s="227"/>
      <c r="D3" s="227"/>
      <c r="E3" s="227"/>
      <c r="F3" s="227"/>
      <c r="G3" s="227"/>
      <c r="H3" s="228"/>
    </row>
    <row r="4" spans="1:8" s="5" customFormat="1" x14ac:dyDescent="0.2">
      <c r="A4" s="165"/>
      <c r="B4" s="166"/>
      <c r="C4" s="167"/>
      <c r="D4" s="167"/>
      <c r="E4" s="167"/>
      <c r="F4" s="167"/>
      <c r="G4" s="168"/>
      <c r="H4" s="169"/>
    </row>
    <row r="5" spans="1:8" x14ac:dyDescent="0.2">
      <c r="A5" s="6"/>
      <c r="B5" s="7"/>
      <c r="C5" s="229" t="s">
        <v>0</v>
      </c>
      <c r="D5" s="229" t="s">
        <v>1</v>
      </c>
      <c r="E5" s="232" t="s">
        <v>2</v>
      </c>
      <c r="F5" s="232"/>
      <c r="G5" s="232" t="s">
        <v>3</v>
      </c>
      <c r="H5" s="232"/>
    </row>
    <row r="6" spans="1:8" s="10" customFormat="1" ht="61.5" x14ac:dyDescent="0.2">
      <c r="A6" s="8" t="s">
        <v>4</v>
      </c>
      <c r="B6" s="61" t="s">
        <v>5</v>
      </c>
      <c r="C6" s="230"/>
      <c r="D6" s="231"/>
      <c r="E6" s="9" t="s">
        <v>6</v>
      </c>
      <c r="F6" s="9" t="s">
        <v>7</v>
      </c>
      <c r="G6" s="9" t="s">
        <v>8</v>
      </c>
      <c r="H6" s="9" t="s">
        <v>9</v>
      </c>
    </row>
    <row r="7" spans="1:8" x14ac:dyDescent="0.2">
      <c r="A7" s="54" t="s">
        <v>36</v>
      </c>
      <c r="B7" s="130" t="s">
        <v>13</v>
      </c>
      <c r="C7" s="46"/>
      <c r="D7" s="58"/>
      <c r="E7" s="48"/>
      <c r="F7" s="49"/>
      <c r="G7" s="48"/>
      <c r="H7" s="49"/>
    </row>
    <row r="8" spans="1:8" ht="25.5" x14ac:dyDescent="0.2">
      <c r="A8" s="12" t="s">
        <v>37</v>
      </c>
      <c r="B8" s="21" t="s">
        <v>24</v>
      </c>
      <c r="C8" s="14" t="s">
        <v>10</v>
      </c>
      <c r="D8" s="18" t="s">
        <v>182</v>
      </c>
      <c r="E8" s="48"/>
      <c r="F8" s="137"/>
      <c r="G8" s="48"/>
      <c r="H8" s="48"/>
    </row>
    <row r="9" spans="1:8" ht="25.5" x14ac:dyDescent="0.2">
      <c r="A9" s="12" t="s">
        <v>38</v>
      </c>
      <c r="B9" s="17" t="s">
        <v>25</v>
      </c>
      <c r="C9" s="14" t="s">
        <v>10</v>
      </c>
      <c r="D9" s="18">
        <v>1</v>
      </c>
      <c r="E9" s="13"/>
      <c r="F9" s="13"/>
      <c r="G9" s="13">
        <f>D9*E9</f>
        <v>0</v>
      </c>
      <c r="H9" s="13">
        <f>D9*F9</f>
        <v>0</v>
      </c>
    </row>
    <row r="10" spans="1:8" ht="25.5" x14ac:dyDescent="0.2">
      <c r="A10" s="12" t="s">
        <v>39</v>
      </c>
      <c r="B10" s="204" t="s">
        <v>331</v>
      </c>
      <c r="C10" s="14" t="s">
        <v>10</v>
      </c>
      <c r="D10" s="18" t="s">
        <v>182</v>
      </c>
      <c r="E10" s="48"/>
      <c r="F10" s="137"/>
      <c r="G10" s="48"/>
      <c r="H10" s="48"/>
    </row>
    <row r="11" spans="1:8" ht="25.5" x14ac:dyDescent="0.2">
      <c r="A11" s="12" t="s">
        <v>40</v>
      </c>
      <c r="B11" s="204" t="s">
        <v>332</v>
      </c>
      <c r="C11" s="14" t="s">
        <v>10</v>
      </c>
      <c r="D11" s="18" t="s">
        <v>182</v>
      </c>
      <c r="E11" s="48"/>
      <c r="F11" s="137"/>
      <c r="G11" s="48"/>
      <c r="H11" s="48"/>
    </row>
    <row r="12" spans="1:8" ht="25.5" x14ac:dyDescent="0.2">
      <c r="A12" s="12" t="s">
        <v>43</v>
      </c>
      <c r="B12" s="17" t="s">
        <v>42</v>
      </c>
      <c r="C12" s="14" t="s">
        <v>10</v>
      </c>
      <c r="D12" s="18" t="s">
        <v>182</v>
      </c>
      <c r="E12" s="48"/>
      <c r="F12" s="137"/>
      <c r="G12" s="48"/>
      <c r="H12" s="48"/>
    </row>
    <row r="13" spans="1:8" s="20" customFormat="1" ht="25.5" x14ac:dyDescent="0.2">
      <c r="A13" s="12" t="s">
        <v>44</v>
      </c>
      <c r="B13" s="17" t="s">
        <v>45</v>
      </c>
      <c r="C13" s="14" t="s">
        <v>10</v>
      </c>
      <c r="D13" s="18" t="s">
        <v>182</v>
      </c>
      <c r="E13" s="48"/>
      <c r="F13" s="49"/>
      <c r="G13" s="48"/>
      <c r="H13" s="48"/>
    </row>
    <row r="14" spans="1:8" x14ac:dyDescent="0.2">
      <c r="A14" s="54"/>
      <c r="B14" s="131" t="s">
        <v>150</v>
      </c>
      <c r="C14" s="34"/>
      <c r="D14" s="135"/>
      <c r="E14" s="35"/>
      <c r="F14" s="60"/>
      <c r="G14" s="35">
        <f>SUM(G8:G13)</f>
        <v>0</v>
      </c>
      <c r="H14" s="35">
        <f>SUM(H8:H13)</f>
        <v>0</v>
      </c>
    </row>
    <row r="15" spans="1:8" x14ac:dyDescent="0.2">
      <c r="A15" s="12"/>
      <c r="B15" s="21"/>
      <c r="C15" s="15"/>
      <c r="D15" s="15"/>
      <c r="E15" s="13"/>
      <c r="F15" s="16"/>
      <c r="G15" s="13"/>
      <c r="H15" s="13"/>
    </row>
    <row r="16" spans="1:8" x14ac:dyDescent="0.2">
      <c r="A16" s="12"/>
      <c r="B16" s="21"/>
      <c r="C16" s="15"/>
      <c r="D16" s="15"/>
      <c r="E16" s="13"/>
      <c r="F16" s="16"/>
      <c r="G16" s="13"/>
      <c r="H16" s="13"/>
    </row>
    <row r="17" spans="1:8" s="22" customFormat="1" ht="33.75" customHeight="1" x14ac:dyDescent="0.2">
      <c r="A17" s="54" t="s">
        <v>46</v>
      </c>
      <c r="B17" s="130" t="s">
        <v>14</v>
      </c>
      <c r="C17" s="59"/>
      <c r="D17" s="59"/>
      <c r="E17" s="35"/>
      <c r="F17" s="60"/>
      <c r="G17" s="48"/>
      <c r="H17" s="48"/>
    </row>
    <row r="18" spans="1:8" ht="25.5" x14ac:dyDescent="0.2">
      <c r="A18" s="12" t="s">
        <v>48</v>
      </c>
      <c r="B18" s="23" t="s">
        <v>15</v>
      </c>
      <c r="C18" s="46"/>
      <c r="D18" s="47"/>
      <c r="E18" s="55"/>
      <c r="F18" s="56"/>
      <c r="G18" s="48"/>
      <c r="H18" s="48"/>
    </row>
    <row r="19" spans="1:8" ht="25.5" x14ac:dyDescent="0.2">
      <c r="A19" s="12" t="s">
        <v>171</v>
      </c>
      <c r="B19" s="57" t="s">
        <v>92</v>
      </c>
      <c r="C19" s="14" t="s">
        <v>88</v>
      </c>
      <c r="D19" s="194">
        <f>Hypothèses!C4</f>
        <v>209</v>
      </c>
      <c r="E19" s="11"/>
      <c r="F19" s="24"/>
      <c r="G19" s="13">
        <f>D19*E19</f>
        <v>0</v>
      </c>
      <c r="H19" s="13">
        <f>D19*F19</f>
        <v>0</v>
      </c>
    </row>
    <row r="20" spans="1:8" x14ac:dyDescent="0.2">
      <c r="A20" s="12" t="s">
        <v>172</v>
      </c>
      <c r="B20" s="63" t="s">
        <v>89</v>
      </c>
      <c r="C20" s="14" t="s">
        <v>88</v>
      </c>
      <c r="D20" s="194">
        <f>Hypothèses!C9</f>
        <v>190</v>
      </c>
      <c r="E20" s="11"/>
      <c r="F20" s="24"/>
      <c r="G20" s="13">
        <f t="shared" ref="G20:G26" si="0">D20*E20</f>
        <v>0</v>
      </c>
      <c r="H20" s="13">
        <f t="shared" ref="H20:H26" si="1">D20*F20</f>
        <v>0</v>
      </c>
    </row>
    <row r="21" spans="1:8" x14ac:dyDescent="0.2">
      <c r="A21" s="12" t="s">
        <v>173</v>
      </c>
      <c r="B21" s="63" t="s">
        <v>74</v>
      </c>
      <c r="C21" s="14" t="s">
        <v>88</v>
      </c>
      <c r="D21" s="194">
        <f>Hypothèses!C8</f>
        <v>155</v>
      </c>
      <c r="E21" s="11"/>
      <c r="F21" s="24"/>
      <c r="G21" s="13">
        <f t="shared" si="0"/>
        <v>0</v>
      </c>
      <c r="H21" s="13">
        <f t="shared" si="1"/>
        <v>0</v>
      </c>
    </row>
    <row r="22" spans="1:8" ht="38.25" x14ac:dyDescent="0.2">
      <c r="A22" s="12" t="s">
        <v>174</v>
      </c>
      <c r="B22" s="57" t="s">
        <v>95</v>
      </c>
      <c r="C22" s="14" t="s">
        <v>88</v>
      </c>
      <c r="D22" s="194">
        <f>Hypothèses!C43</f>
        <v>30</v>
      </c>
      <c r="E22" s="11"/>
      <c r="F22" s="24"/>
      <c r="G22" s="13">
        <f t="shared" si="0"/>
        <v>0</v>
      </c>
      <c r="H22" s="13">
        <f t="shared" si="1"/>
        <v>0</v>
      </c>
    </row>
    <row r="23" spans="1:8" ht="25.5" x14ac:dyDescent="0.2">
      <c r="A23" s="12" t="s">
        <v>175</v>
      </c>
      <c r="B23" s="57" t="s">
        <v>93</v>
      </c>
      <c r="C23" s="14" t="s">
        <v>88</v>
      </c>
      <c r="D23" s="194">
        <f>Hypothèses!C5</f>
        <v>54</v>
      </c>
      <c r="E23" s="11"/>
      <c r="F23" s="24"/>
      <c r="G23" s="13">
        <f t="shared" si="0"/>
        <v>0</v>
      </c>
      <c r="H23" s="13">
        <f t="shared" si="1"/>
        <v>0</v>
      </c>
    </row>
    <row r="24" spans="1:8" ht="25.5" x14ac:dyDescent="0.2">
      <c r="A24" s="12" t="s">
        <v>176</v>
      </c>
      <c r="B24" s="57" t="s">
        <v>94</v>
      </c>
      <c r="C24" s="14" t="s">
        <v>88</v>
      </c>
      <c r="D24" s="194">
        <f>Hypothèses!C43+Hypothèses!C46</f>
        <v>46</v>
      </c>
      <c r="E24" s="11"/>
      <c r="F24" s="24"/>
      <c r="G24" s="13">
        <f t="shared" si="0"/>
        <v>0</v>
      </c>
      <c r="H24" s="13">
        <f t="shared" si="1"/>
        <v>0</v>
      </c>
    </row>
    <row r="25" spans="1:8" ht="25.5" x14ac:dyDescent="0.2">
      <c r="A25" s="12" t="s">
        <v>177</v>
      </c>
      <c r="B25" s="63" t="s">
        <v>139</v>
      </c>
      <c r="C25" s="14" t="s">
        <v>88</v>
      </c>
      <c r="D25" s="194">
        <f>Hypothèses!C44</f>
        <v>44</v>
      </c>
      <c r="E25" s="11"/>
      <c r="F25" s="24"/>
      <c r="G25" s="13">
        <f t="shared" si="0"/>
        <v>0</v>
      </c>
      <c r="H25" s="13">
        <f t="shared" si="1"/>
        <v>0</v>
      </c>
    </row>
    <row r="26" spans="1:8" ht="25.5" x14ac:dyDescent="0.2">
      <c r="A26" s="12" t="s">
        <v>178</v>
      </c>
      <c r="B26" s="57" t="s">
        <v>136</v>
      </c>
      <c r="C26" s="14" t="s">
        <v>10</v>
      </c>
      <c r="D26" s="18">
        <v>1</v>
      </c>
      <c r="E26" s="11"/>
      <c r="F26" s="24"/>
      <c r="G26" s="13">
        <f t="shared" si="0"/>
        <v>0</v>
      </c>
      <c r="H26" s="13">
        <f t="shared" si="1"/>
        <v>0</v>
      </c>
    </row>
    <row r="27" spans="1:8" ht="43.5" customHeight="1" x14ac:dyDescent="0.2">
      <c r="A27" s="12" t="s">
        <v>49</v>
      </c>
      <c r="B27" s="23" t="s">
        <v>47</v>
      </c>
      <c r="C27" s="46"/>
      <c r="D27" s="47"/>
      <c r="E27" s="55"/>
      <c r="F27" s="56"/>
      <c r="G27" s="48"/>
      <c r="H27" s="48"/>
    </row>
    <row r="28" spans="1:8" ht="33" customHeight="1" x14ac:dyDescent="0.2">
      <c r="A28" s="12" t="s">
        <v>179</v>
      </c>
      <c r="B28" s="57" t="s">
        <v>137</v>
      </c>
      <c r="C28" s="14" t="s">
        <v>10</v>
      </c>
      <c r="D28" s="18">
        <v>1</v>
      </c>
      <c r="E28" s="11"/>
      <c r="F28" s="24"/>
      <c r="G28" s="13">
        <f>D28*E28</f>
        <v>0</v>
      </c>
      <c r="H28" s="13">
        <f>D28*F28</f>
        <v>0</v>
      </c>
    </row>
    <row r="29" spans="1:8" ht="51" x14ac:dyDescent="0.2">
      <c r="A29" s="12" t="s">
        <v>180</v>
      </c>
      <c r="B29" s="57" t="s">
        <v>157</v>
      </c>
      <c r="C29" s="14" t="s">
        <v>41</v>
      </c>
      <c r="D29" s="195">
        <v>18</v>
      </c>
      <c r="E29" s="11"/>
      <c r="F29" s="24"/>
      <c r="G29" s="13">
        <f>D29*E29</f>
        <v>0</v>
      </c>
      <c r="H29" s="13">
        <f>D29*F29</f>
        <v>0</v>
      </c>
    </row>
    <row r="30" spans="1:8" ht="38.25" x14ac:dyDescent="0.2">
      <c r="A30" s="12" t="s">
        <v>181</v>
      </c>
      <c r="B30" s="57" t="s">
        <v>138</v>
      </c>
      <c r="C30" s="14" t="s">
        <v>10</v>
      </c>
      <c r="D30" s="18">
        <v>1</v>
      </c>
      <c r="E30" s="11"/>
      <c r="F30" s="24"/>
      <c r="G30" s="13">
        <f>D30*E30</f>
        <v>0</v>
      </c>
      <c r="H30" s="13">
        <f>D30*F30</f>
        <v>0</v>
      </c>
    </row>
    <row r="31" spans="1:8" ht="25.5" x14ac:dyDescent="0.2">
      <c r="A31" s="12" t="s">
        <v>50</v>
      </c>
      <c r="B31" s="23" t="s">
        <v>16</v>
      </c>
      <c r="C31" s="46"/>
      <c r="D31" s="47"/>
      <c r="E31" s="55"/>
      <c r="F31" s="56"/>
      <c r="G31" s="48"/>
      <c r="H31" s="48"/>
    </row>
    <row r="32" spans="1:8" ht="38.25" x14ac:dyDescent="0.2">
      <c r="A32" s="12" t="s">
        <v>51</v>
      </c>
      <c r="B32" s="57" t="s">
        <v>158</v>
      </c>
      <c r="C32" s="136" t="s">
        <v>10</v>
      </c>
      <c r="D32" s="18">
        <v>1</v>
      </c>
      <c r="E32" s="11"/>
      <c r="F32" s="24"/>
      <c r="G32" s="13">
        <f>D32*E32</f>
        <v>0</v>
      </c>
      <c r="H32" s="13">
        <f>D32*F32</f>
        <v>0</v>
      </c>
    </row>
    <row r="33" spans="1:8" ht="25.5" x14ac:dyDescent="0.2">
      <c r="A33" s="12" t="s">
        <v>52</v>
      </c>
      <c r="B33" s="23" t="s">
        <v>78</v>
      </c>
      <c r="C33" s="46"/>
      <c r="D33" s="47"/>
      <c r="E33" s="55"/>
      <c r="F33" s="56"/>
      <c r="G33" s="48"/>
      <c r="H33" s="48"/>
    </row>
    <row r="34" spans="1:8" ht="25.5" x14ac:dyDescent="0.2">
      <c r="A34" s="12" t="s">
        <v>77</v>
      </c>
      <c r="B34" s="57" t="s">
        <v>76</v>
      </c>
      <c r="C34" s="14" t="s">
        <v>10</v>
      </c>
      <c r="D34" s="18">
        <v>1</v>
      </c>
      <c r="E34" s="11"/>
      <c r="F34" s="24"/>
      <c r="G34" s="13">
        <f>D34*E34</f>
        <v>0</v>
      </c>
      <c r="H34" s="13">
        <f>D34*F34</f>
        <v>0</v>
      </c>
    </row>
    <row r="35" spans="1:8" ht="25.5" x14ac:dyDescent="0.2">
      <c r="A35" s="12" t="s">
        <v>159</v>
      </c>
      <c r="B35" s="57" t="s">
        <v>154</v>
      </c>
      <c r="C35" s="14" t="s">
        <v>156</v>
      </c>
      <c r="D35" s="18">
        <v>3</v>
      </c>
      <c r="E35" s="11"/>
      <c r="F35" s="24"/>
      <c r="G35" s="13">
        <f t="shared" ref="G35:G43" si="2">D35*E35</f>
        <v>0</v>
      </c>
      <c r="H35" s="13">
        <f t="shared" ref="H35:H43" si="3">D35*F35</f>
        <v>0</v>
      </c>
    </row>
    <row r="36" spans="1:8" ht="38.25" x14ac:dyDescent="0.2">
      <c r="A36" s="12" t="s">
        <v>160</v>
      </c>
      <c r="B36" s="57" t="s">
        <v>155</v>
      </c>
      <c r="C36" s="14" t="s">
        <v>156</v>
      </c>
      <c r="D36" s="18">
        <v>1</v>
      </c>
      <c r="E36" s="11"/>
      <c r="F36" s="24"/>
      <c r="G36" s="13">
        <f t="shared" si="2"/>
        <v>0</v>
      </c>
      <c r="H36" s="13">
        <f t="shared" si="3"/>
        <v>0</v>
      </c>
    </row>
    <row r="37" spans="1:8" ht="51" x14ac:dyDescent="0.2">
      <c r="A37" s="12" t="s">
        <v>161</v>
      </c>
      <c r="B37" s="57" t="s">
        <v>148</v>
      </c>
      <c r="C37" s="14" t="s">
        <v>33</v>
      </c>
      <c r="D37" s="194">
        <f>Hypothèses!D41</f>
        <v>6750</v>
      </c>
      <c r="E37" s="11"/>
      <c r="F37" s="24"/>
      <c r="G37" s="13">
        <f t="shared" si="2"/>
        <v>0</v>
      </c>
      <c r="H37" s="13">
        <f t="shared" si="3"/>
        <v>0</v>
      </c>
    </row>
    <row r="38" spans="1:8" ht="57" customHeight="1" x14ac:dyDescent="0.2">
      <c r="A38" s="207" t="s">
        <v>340</v>
      </c>
      <c r="B38" s="213" t="s">
        <v>342</v>
      </c>
      <c r="C38" s="209" t="s">
        <v>33</v>
      </c>
      <c r="D38" s="214">
        <f>Hypothèses!D40</f>
        <v>9750</v>
      </c>
      <c r="E38" s="215"/>
      <c r="F38" s="216"/>
      <c r="G38" s="212">
        <f t="shared" si="2"/>
        <v>0</v>
      </c>
      <c r="H38" s="212">
        <f t="shared" si="3"/>
        <v>0</v>
      </c>
    </row>
    <row r="39" spans="1:8" ht="75.75" customHeight="1" x14ac:dyDescent="0.2">
      <c r="A39" s="207" t="s">
        <v>341</v>
      </c>
      <c r="B39" s="213" t="s">
        <v>343</v>
      </c>
      <c r="C39" s="209" t="s">
        <v>33</v>
      </c>
      <c r="D39" s="214">
        <f>Hypothèses!D51</f>
        <v>250</v>
      </c>
      <c r="E39" s="215"/>
      <c r="F39" s="216"/>
      <c r="G39" s="212">
        <f t="shared" ref="G39" si="4">D39*E39</f>
        <v>0</v>
      </c>
      <c r="H39" s="212">
        <f t="shared" ref="H39" si="5">D39*F39</f>
        <v>0</v>
      </c>
    </row>
    <row r="40" spans="1:8" ht="51" x14ac:dyDescent="0.2">
      <c r="A40" s="12" t="s">
        <v>162</v>
      </c>
      <c r="B40" s="57" t="s">
        <v>149</v>
      </c>
      <c r="C40" s="14" t="s">
        <v>33</v>
      </c>
      <c r="D40" s="194">
        <f>Hypothèses!D49</f>
        <v>3000</v>
      </c>
      <c r="E40" s="11"/>
      <c r="F40" s="24"/>
      <c r="G40" s="13">
        <f t="shared" si="2"/>
        <v>0</v>
      </c>
      <c r="H40" s="13">
        <f t="shared" si="3"/>
        <v>0</v>
      </c>
    </row>
    <row r="41" spans="1:8" ht="51" x14ac:dyDescent="0.2">
      <c r="A41" s="12" t="s">
        <v>163</v>
      </c>
      <c r="B41" s="57" t="s">
        <v>80</v>
      </c>
      <c r="C41" s="14" t="s">
        <v>33</v>
      </c>
      <c r="D41" s="194">
        <f>Hypothèses!D50</f>
        <v>750</v>
      </c>
      <c r="E41" s="11"/>
      <c r="F41" s="24"/>
      <c r="G41" s="13">
        <f t="shared" si="2"/>
        <v>0</v>
      </c>
      <c r="H41" s="13">
        <f t="shared" si="3"/>
        <v>0</v>
      </c>
    </row>
    <row r="42" spans="1:8" ht="68.25" customHeight="1" x14ac:dyDescent="0.2">
      <c r="A42" s="12" t="s">
        <v>164</v>
      </c>
      <c r="B42" s="57" t="s">
        <v>81</v>
      </c>
      <c r="C42" s="14" t="s">
        <v>33</v>
      </c>
      <c r="D42" s="194">
        <f>Hypothèses!D42+Hypothèses!D52</f>
        <v>12250</v>
      </c>
      <c r="E42" s="11"/>
      <c r="F42" s="24"/>
      <c r="G42" s="13">
        <f t="shared" si="2"/>
        <v>0</v>
      </c>
      <c r="H42" s="13">
        <f t="shared" si="3"/>
        <v>0</v>
      </c>
    </row>
    <row r="43" spans="1:8" ht="46.5" customHeight="1" x14ac:dyDescent="0.2">
      <c r="A43" s="12" t="s">
        <v>328</v>
      </c>
      <c r="B43" s="199" t="s">
        <v>329</v>
      </c>
      <c r="C43" s="200" t="s">
        <v>33</v>
      </c>
      <c r="D43" s="201">
        <v>1000</v>
      </c>
      <c r="E43" s="202"/>
      <c r="F43" s="202"/>
      <c r="G43" s="203">
        <f t="shared" si="2"/>
        <v>0</v>
      </c>
      <c r="H43" s="203">
        <f t="shared" si="3"/>
        <v>0</v>
      </c>
    </row>
    <row r="44" spans="1:8" ht="25.5" x14ac:dyDescent="0.2">
      <c r="A44" s="12" t="s">
        <v>79</v>
      </c>
      <c r="B44" s="62" t="s">
        <v>82</v>
      </c>
      <c r="C44" s="46"/>
      <c r="D44" s="47"/>
      <c r="E44" s="55"/>
      <c r="F44" s="56"/>
      <c r="G44" s="48"/>
      <c r="H44" s="48"/>
    </row>
    <row r="45" spans="1:8" ht="30" customHeight="1" x14ac:dyDescent="0.2">
      <c r="A45" s="12" t="s">
        <v>165</v>
      </c>
      <c r="B45" s="57" t="s">
        <v>84</v>
      </c>
      <c r="C45" s="14" t="s">
        <v>83</v>
      </c>
      <c r="D45" s="18">
        <v>50</v>
      </c>
      <c r="E45" s="11"/>
      <c r="F45" s="24"/>
      <c r="G45" s="13">
        <f>D45*E45</f>
        <v>0</v>
      </c>
      <c r="H45" s="13">
        <f>D45*F45</f>
        <v>0</v>
      </c>
    </row>
    <row r="46" spans="1:8" ht="14.25" x14ac:dyDescent="0.2">
      <c r="A46" s="12" t="s">
        <v>166</v>
      </c>
      <c r="B46" s="57" t="s">
        <v>85</v>
      </c>
      <c r="C46" s="14" t="s">
        <v>83</v>
      </c>
      <c r="D46" s="18">
        <v>100</v>
      </c>
      <c r="E46" s="11"/>
      <c r="F46" s="24"/>
      <c r="G46" s="13">
        <f>D46*E46</f>
        <v>0</v>
      </c>
      <c r="H46" s="13">
        <f>D46*F46</f>
        <v>0</v>
      </c>
    </row>
    <row r="47" spans="1:8" x14ac:dyDescent="0.2">
      <c r="A47" s="12"/>
      <c r="B47" s="57"/>
      <c r="C47" s="14"/>
      <c r="D47" s="18"/>
      <c r="E47" s="11"/>
      <c r="F47" s="24"/>
      <c r="G47" s="13"/>
      <c r="H47" s="13"/>
    </row>
    <row r="48" spans="1:8" ht="25.5" x14ac:dyDescent="0.2">
      <c r="A48" s="12" t="s">
        <v>86</v>
      </c>
      <c r="B48" s="62" t="s">
        <v>87</v>
      </c>
      <c r="C48" s="14" t="s">
        <v>10</v>
      </c>
      <c r="D48" s="18" t="s">
        <v>182</v>
      </c>
      <c r="E48" s="55"/>
      <c r="F48" s="56"/>
      <c r="G48" s="48"/>
      <c r="H48" s="48"/>
    </row>
    <row r="49" spans="1:8" x14ac:dyDescent="0.2">
      <c r="A49" s="54"/>
      <c r="B49" s="132" t="s">
        <v>151</v>
      </c>
      <c r="C49" s="34"/>
      <c r="D49" s="135"/>
      <c r="E49" s="35"/>
      <c r="F49" s="60"/>
      <c r="G49" s="35">
        <f>SUM(G18:G48)</f>
        <v>0</v>
      </c>
      <c r="H49" s="35">
        <f>SUM(H18:H48)</f>
        <v>0</v>
      </c>
    </row>
    <row r="50" spans="1:8" x14ac:dyDescent="0.2">
      <c r="A50" s="12"/>
      <c r="B50" s="21"/>
      <c r="C50" s="14"/>
      <c r="D50" s="15"/>
      <c r="E50" s="11"/>
      <c r="F50" s="24"/>
      <c r="G50" s="13"/>
      <c r="H50" s="13"/>
    </row>
    <row r="51" spans="1:8" x14ac:dyDescent="0.2">
      <c r="A51" s="12"/>
      <c r="B51" s="21"/>
      <c r="C51" s="14"/>
      <c r="D51" s="15"/>
      <c r="E51" s="11"/>
      <c r="F51" s="24"/>
      <c r="G51" s="13"/>
      <c r="H51" s="13"/>
    </row>
    <row r="52" spans="1:8" x14ac:dyDescent="0.2">
      <c r="A52" s="54" t="s">
        <v>53</v>
      </c>
      <c r="B52" s="130" t="s">
        <v>17</v>
      </c>
      <c r="C52" s="46"/>
      <c r="D52" s="58"/>
      <c r="E52" s="220" t="s">
        <v>330</v>
      </c>
      <c r="F52" s="221"/>
      <c r="G52" s="221"/>
      <c r="H52" s="222"/>
    </row>
    <row r="53" spans="1:8" x14ac:dyDescent="0.2">
      <c r="A53" s="12"/>
      <c r="B53" s="21"/>
      <c r="C53" s="14"/>
      <c r="D53" s="26"/>
      <c r="E53" s="25"/>
      <c r="F53" s="25"/>
      <c r="G53" s="13"/>
      <c r="H53" s="13"/>
    </row>
    <row r="54" spans="1:8" x14ac:dyDescent="0.2">
      <c r="A54" s="12"/>
      <c r="B54" s="27"/>
      <c r="C54" s="14"/>
      <c r="D54" s="28"/>
      <c r="E54" s="29"/>
      <c r="F54" s="29"/>
      <c r="G54" s="13"/>
      <c r="H54" s="13"/>
    </row>
    <row r="55" spans="1:8" x14ac:dyDescent="0.2">
      <c r="A55" s="54" t="s">
        <v>54</v>
      </c>
      <c r="B55" s="130" t="s">
        <v>18</v>
      </c>
      <c r="C55" s="46"/>
      <c r="D55" s="133"/>
      <c r="E55" s="134"/>
      <c r="F55" s="134"/>
      <c r="G55" s="48"/>
      <c r="H55" s="48"/>
    </row>
    <row r="56" spans="1:8" x14ac:dyDescent="0.2">
      <c r="A56" s="12" t="s">
        <v>55</v>
      </c>
      <c r="B56" s="21" t="s">
        <v>20</v>
      </c>
      <c r="C56" s="14" t="s">
        <v>10</v>
      </c>
      <c r="D56" s="26">
        <v>1</v>
      </c>
      <c r="E56" s="25"/>
      <c r="F56" s="25"/>
      <c r="G56" s="13">
        <f>D56*E56</f>
        <v>0</v>
      </c>
      <c r="H56" s="13">
        <f>D56*F56</f>
        <v>0</v>
      </c>
    </row>
    <row r="57" spans="1:8" ht="25.5" x14ac:dyDescent="0.2">
      <c r="A57" s="12" t="s">
        <v>56</v>
      </c>
      <c r="B57" s="21" t="s">
        <v>184</v>
      </c>
      <c r="C57" s="14" t="s">
        <v>10</v>
      </c>
      <c r="D57" s="26">
        <v>1</v>
      </c>
      <c r="E57" s="29"/>
      <c r="F57" s="29"/>
      <c r="G57" s="13">
        <f>D57*E57</f>
        <v>0</v>
      </c>
      <c r="H57" s="13">
        <f>D57*F57</f>
        <v>0</v>
      </c>
    </row>
    <row r="58" spans="1:8" ht="25.5" x14ac:dyDescent="0.2">
      <c r="A58" s="12" t="s">
        <v>57</v>
      </c>
      <c r="B58" s="27" t="s">
        <v>21</v>
      </c>
      <c r="C58" s="14" t="s">
        <v>10</v>
      </c>
      <c r="D58" s="18" t="s">
        <v>182</v>
      </c>
      <c r="E58" s="134"/>
      <c r="F58" s="134"/>
      <c r="G58" s="48"/>
      <c r="H58" s="48"/>
    </row>
    <row r="59" spans="1:8" x14ac:dyDescent="0.2">
      <c r="A59" s="12" t="s">
        <v>58</v>
      </c>
      <c r="B59" s="23" t="s">
        <v>22</v>
      </c>
      <c r="C59" s="14" t="s">
        <v>41</v>
      </c>
      <c r="D59" s="26">
        <v>20</v>
      </c>
      <c r="E59" s="13"/>
      <c r="F59" s="13"/>
      <c r="G59" s="13">
        <f>D59*E59</f>
        <v>0</v>
      </c>
      <c r="H59" s="16">
        <f>D59*F59</f>
        <v>0</v>
      </c>
    </row>
    <row r="60" spans="1:8" x14ac:dyDescent="0.2">
      <c r="A60" s="12" t="s">
        <v>183</v>
      </c>
      <c r="B60" s="23" t="s">
        <v>19</v>
      </c>
      <c r="C60" s="14" t="s">
        <v>10</v>
      </c>
      <c r="D60" s="26">
        <v>1</v>
      </c>
      <c r="E60" s="13"/>
      <c r="F60" s="13"/>
      <c r="G60" s="13">
        <f>D60*E60</f>
        <v>0</v>
      </c>
      <c r="H60" s="16">
        <f>D60*F60</f>
        <v>0</v>
      </c>
    </row>
    <row r="61" spans="1:8" ht="38.25" x14ac:dyDescent="0.2">
      <c r="A61" s="12" t="s">
        <v>322</v>
      </c>
      <c r="B61" s="27" t="s">
        <v>325</v>
      </c>
      <c r="C61" s="14" t="s">
        <v>10</v>
      </c>
      <c r="D61" s="26" t="s">
        <v>327</v>
      </c>
      <c r="E61" s="196"/>
      <c r="F61" s="196"/>
      <c r="G61" s="48"/>
      <c r="H61" s="48"/>
    </row>
    <row r="62" spans="1:8" ht="44.25" customHeight="1" x14ac:dyDescent="0.2">
      <c r="A62" s="12" t="s">
        <v>323</v>
      </c>
      <c r="B62" s="27" t="s">
        <v>326</v>
      </c>
      <c r="C62" s="14" t="s">
        <v>324</v>
      </c>
      <c r="D62" s="26" t="s">
        <v>327</v>
      </c>
      <c r="E62" s="48"/>
      <c r="F62" s="48"/>
      <c r="G62" s="48"/>
      <c r="H62" s="48"/>
    </row>
    <row r="63" spans="1:8" x14ac:dyDescent="0.2">
      <c r="A63" s="54"/>
      <c r="B63" s="131" t="s">
        <v>152</v>
      </c>
      <c r="C63" s="34"/>
      <c r="D63" s="135"/>
      <c r="E63" s="35"/>
      <c r="F63" s="60"/>
      <c r="G63" s="35">
        <f>SUM(G56:G62)</f>
        <v>0</v>
      </c>
      <c r="H63" s="35">
        <f>SUM(H56:H62)</f>
        <v>0</v>
      </c>
    </row>
    <row r="64" spans="1:8" x14ac:dyDescent="0.2">
      <c r="A64" s="12"/>
      <c r="B64" s="33"/>
      <c r="C64" s="30"/>
      <c r="D64" s="31"/>
      <c r="E64" s="32"/>
      <c r="F64" s="14"/>
      <c r="G64" s="13"/>
      <c r="H64" s="13"/>
    </row>
    <row r="65" spans="1:8" x14ac:dyDescent="0.2">
      <c r="A65" s="12"/>
      <c r="B65" s="33"/>
      <c r="C65" s="30"/>
      <c r="D65" s="31"/>
      <c r="E65" s="32"/>
      <c r="F65" s="14"/>
      <c r="G65" s="13"/>
      <c r="H65" s="13"/>
    </row>
    <row r="66" spans="1:8" x14ac:dyDescent="0.2">
      <c r="A66" s="170"/>
      <c r="B66" s="171" t="s">
        <v>153</v>
      </c>
      <c r="C66" s="172"/>
      <c r="D66" s="173"/>
      <c r="E66" s="174"/>
      <c r="F66" s="175"/>
      <c r="G66" s="176">
        <f>SUM(G14,G49,G63)</f>
        <v>0</v>
      </c>
      <c r="H66" s="176">
        <f>SUM(H14,H49,H63)</f>
        <v>0</v>
      </c>
    </row>
    <row r="67" spans="1:8" x14ac:dyDescent="0.2">
      <c r="A67" s="153"/>
      <c r="B67" s="154"/>
      <c r="C67" s="155"/>
      <c r="D67" s="156"/>
      <c r="E67" s="157"/>
      <c r="F67" s="158"/>
      <c r="G67" s="159"/>
      <c r="H67" s="160"/>
    </row>
    <row r="68" spans="1:8" x14ac:dyDescent="0.2">
      <c r="A68" s="161"/>
      <c r="B68" s="162" t="s">
        <v>11</v>
      </c>
      <c r="C68" s="37"/>
      <c r="D68" s="38"/>
      <c r="E68" s="38"/>
      <c r="F68" s="38"/>
      <c r="G68" s="38"/>
      <c r="H68" s="39"/>
    </row>
    <row r="69" spans="1:8" x14ac:dyDescent="0.2">
      <c r="A69" s="163"/>
      <c r="B69" s="164" t="s">
        <v>12</v>
      </c>
      <c r="C69" s="40"/>
      <c r="D69" s="41"/>
      <c r="E69" s="41"/>
      <c r="F69" s="41"/>
      <c r="G69" s="41"/>
      <c r="H69" s="42"/>
    </row>
  </sheetData>
  <mergeCells count="8">
    <mergeCell ref="E52:H52"/>
    <mergeCell ref="A1:H1"/>
    <mergeCell ref="A3:H3"/>
    <mergeCell ref="C5:C6"/>
    <mergeCell ref="D5:D6"/>
    <mergeCell ref="E5:F5"/>
    <mergeCell ref="G5:H5"/>
    <mergeCell ref="A2:H2"/>
  </mergeCells>
  <phoneticPr fontId="24" type="noConversion"/>
  <printOptions horizontalCentered="1"/>
  <pageMargins left="0.39370078740157483" right="0.39370078740157483" top="0.98425196850393704" bottom="0.78740157480314965" header="0.59055118110236227" footer="0.39370078740157483"/>
  <pageSetup paperSize="9" scale="66" fitToHeight="0" orientation="portrait" r:id="rId1"/>
  <headerFooter scaleWithDoc="0" alignWithMargins="0">
    <oddHeader>&amp;LBordereaux des prix&amp;R&amp;F
Page &amp;P / &amp;N</oddHeader>
    <oddFooter>&amp;L&amp;8Sélection d'une Entreprise de gestion des matières dangereuses et des sols contaminés</oddFooter>
    <evenHeader>&amp;LSection IV: Formulaires de soumission: Bordereaux des prix&amp;RPage IV-&amp;P</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68"/>
  <sheetViews>
    <sheetView zoomScale="80" zoomScaleNormal="80" zoomScaleSheetLayoutView="120" workbookViewId="0">
      <pane ySplit="6" topLeftCell="A30" activePane="bottomLeft" state="frozen"/>
      <selection pane="bottomLeft" activeCell="K39" sqref="K39"/>
    </sheetView>
  </sheetViews>
  <sheetFormatPr baseColWidth="10" defaultColWidth="11.42578125" defaultRowHeight="12.75" x14ac:dyDescent="0.2"/>
  <cols>
    <col min="1" max="1" width="7.7109375" style="43" customWidth="1"/>
    <col min="2" max="2" width="68.7109375" style="44" customWidth="1"/>
    <col min="3" max="3" width="14.28515625" style="45" customWidth="1"/>
    <col min="4" max="4" width="7.7109375" style="43" customWidth="1"/>
    <col min="5" max="5" width="11.7109375" style="36" customWidth="1"/>
    <col min="6" max="6" width="10.7109375" style="36" customWidth="1"/>
    <col min="7" max="7" width="12.42578125" style="1" customWidth="1"/>
    <col min="8" max="8" width="13.28515625" style="1" customWidth="1"/>
    <col min="9" max="16384" width="11.42578125" style="1"/>
  </cols>
  <sheetData>
    <row r="1" spans="1:8" ht="40.5" customHeight="1" x14ac:dyDescent="0.25">
      <c r="A1" s="236" t="s">
        <v>337</v>
      </c>
      <c r="B1" s="236"/>
      <c r="C1" s="236"/>
      <c r="D1" s="236"/>
      <c r="E1" s="236"/>
      <c r="F1" s="236"/>
      <c r="G1" s="236"/>
      <c r="H1" s="236"/>
    </row>
    <row r="2" spans="1:8" ht="15" x14ac:dyDescent="0.25">
      <c r="A2" s="236"/>
      <c r="B2" s="236"/>
      <c r="C2" s="236"/>
      <c r="D2" s="236"/>
      <c r="E2" s="236"/>
      <c r="F2" s="236"/>
      <c r="G2" s="236"/>
      <c r="H2" s="236"/>
    </row>
    <row r="3" spans="1:8" ht="15" x14ac:dyDescent="0.25">
      <c r="A3" s="236" t="s">
        <v>27</v>
      </c>
      <c r="B3" s="236"/>
      <c r="C3" s="236"/>
      <c r="D3" s="236"/>
      <c r="E3" s="236"/>
      <c r="F3" s="236"/>
      <c r="G3" s="236"/>
      <c r="H3" s="236"/>
    </row>
    <row r="4" spans="1:8" s="5" customFormat="1" x14ac:dyDescent="0.2">
      <c r="A4" s="2"/>
      <c r="B4" s="3"/>
      <c r="C4" s="4"/>
      <c r="D4" s="4"/>
      <c r="E4" s="4"/>
      <c r="F4" s="4"/>
    </row>
    <row r="5" spans="1:8" x14ac:dyDescent="0.2">
      <c r="A5" s="6"/>
      <c r="B5" s="7"/>
      <c r="C5" s="229" t="s">
        <v>0</v>
      </c>
      <c r="D5" s="229" t="s">
        <v>1</v>
      </c>
      <c r="E5" s="232" t="s">
        <v>2</v>
      </c>
      <c r="F5" s="232"/>
      <c r="G5" s="232" t="s">
        <v>3</v>
      </c>
      <c r="H5" s="232"/>
    </row>
    <row r="6" spans="1:8" s="10" customFormat="1" ht="61.5" x14ac:dyDescent="0.2">
      <c r="A6" s="8" t="s">
        <v>4</v>
      </c>
      <c r="B6" s="61" t="s">
        <v>5</v>
      </c>
      <c r="C6" s="230"/>
      <c r="D6" s="231"/>
      <c r="E6" s="9" t="s">
        <v>6</v>
      </c>
      <c r="F6" s="9" t="s">
        <v>7</v>
      </c>
      <c r="G6" s="9" t="s">
        <v>8</v>
      </c>
      <c r="H6" s="9" t="s">
        <v>9</v>
      </c>
    </row>
    <row r="7" spans="1:8" ht="38.25" x14ac:dyDescent="0.2">
      <c r="A7" s="54" t="s">
        <v>59</v>
      </c>
      <c r="B7" s="130" t="s">
        <v>199</v>
      </c>
      <c r="C7" s="46"/>
      <c r="D7" s="58"/>
      <c r="E7" s="48"/>
      <c r="F7" s="49"/>
      <c r="G7" s="48"/>
      <c r="H7" s="49"/>
    </row>
    <row r="8" spans="1:8" ht="25.5" x14ac:dyDescent="0.2">
      <c r="A8" s="12" t="s">
        <v>62</v>
      </c>
      <c r="B8" s="21" t="s">
        <v>303</v>
      </c>
      <c r="C8" s="14" t="s">
        <v>145</v>
      </c>
      <c r="D8" s="15">
        <v>10</v>
      </c>
      <c r="E8" s="13"/>
      <c r="F8" s="16"/>
      <c r="G8" s="13">
        <f>D8*E8</f>
        <v>0</v>
      </c>
      <c r="H8" s="13">
        <f>D8*F8</f>
        <v>0</v>
      </c>
    </row>
    <row r="9" spans="1:8" ht="25.5" x14ac:dyDescent="0.2">
      <c r="A9" s="12" t="s">
        <v>63</v>
      </c>
      <c r="B9" s="23" t="s">
        <v>30</v>
      </c>
      <c r="C9" s="14" t="s">
        <v>10</v>
      </c>
      <c r="D9" s="15">
        <v>5</v>
      </c>
      <c r="E9" s="13"/>
      <c r="F9" s="16"/>
      <c r="G9" s="13">
        <f t="shared" ref="G9:G16" si="0">D9*E9</f>
        <v>0</v>
      </c>
      <c r="H9" s="13">
        <f t="shared" ref="H9:H16" si="1">D9*F9</f>
        <v>0</v>
      </c>
    </row>
    <row r="10" spans="1:8" ht="25.5" x14ac:dyDescent="0.2">
      <c r="A10" s="12" t="s">
        <v>64</v>
      </c>
      <c r="B10" s="23" t="s">
        <v>31</v>
      </c>
      <c r="C10" s="14" t="s">
        <v>10</v>
      </c>
      <c r="D10" s="15">
        <v>5</v>
      </c>
      <c r="E10" s="13"/>
      <c r="F10" s="16"/>
      <c r="G10" s="13">
        <f t="shared" si="0"/>
        <v>0</v>
      </c>
      <c r="H10" s="13">
        <f t="shared" si="1"/>
        <v>0</v>
      </c>
    </row>
    <row r="11" spans="1:8" x14ac:dyDescent="0.2">
      <c r="A11" s="12" t="s">
        <v>65</v>
      </c>
      <c r="B11" s="23" t="s">
        <v>198</v>
      </c>
      <c r="C11" s="46"/>
      <c r="D11" s="58"/>
      <c r="E11" s="48"/>
      <c r="F11" s="49"/>
      <c r="G11" s="48"/>
      <c r="H11" s="48"/>
    </row>
    <row r="12" spans="1:8" x14ac:dyDescent="0.2">
      <c r="A12" s="12" t="s">
        <v>193</v>
      </c>
      <c r="B12" s="147" t="s">
        <v>34</v>
      </c>
      <c r="C12" s="14" t="s">
        <v>35</v>
      </c>
      <c r="D12" s="15">
        <v>2</v>
      </c>
      <c r="E12" s="13"/>
      <c r="F12" s="16"/>
      <c r="G12" s="13">
        <f t="shared" si="0"/>
        <v>0</v>
      </c>
      <c r="H12" s="13">
        <f t="shared" si="1"/>
        <v>0</v>
      </c>
    </row>
    <row r="13" spans="1:8" x14ac:dyDescent="0.2">
      <c r="A13" s="12" t="s">
        <v>194</v>
      </c>
      <c r="B13" s="147" t="s">
        <v>90</v>
      </c>
      <c r="C13" s="14" t="s">
        <v>35</v>
      </c>
      <c r="D13" s="15">
        <v>2</v>
      </c>
      <c r="E13" s="13"/>
      <c r="F13" s="16"/>
      <c r="G13" s="13">
        <f t="shared" si="0"/>
        <v>0</v>
      </c>
      <c r="H13" s="13">
        <f t="shared" si="1"/>
        <v>0</v>
      </c>
    </row>
    <row r="14" spans="1:8" x14ac:dyDescent="0.2">
      <c r="A14" s="12" t="s">
        <v>195</v>
      </c>
      <c r="B14" s="147" t="s">
        <v>91</v>
      </c>
      <c r="C14" s="14" t="s">
        <v>35</v>
      </c>
      <c r="D14" s="15">
        <v>2</v>
      </c>
      <c r="E14" s="13"/>
      <c r="F14" s="16"/>
      <c r="G14" s="13">
        <f t="shared" si="0"/>
        <v>0</v>
      </c>
      <c r="H14" s="13">
        <f t="shared" si="1"/>
        <v>0</v>
      </c>
    </row>
    <row r="15" spans="1:8" ht="38.25" x14ac:dyDescent="0.2">
      <c r="A15" s="12" t="s">
        <v>196</v>
      </c>
      <c r="B15" s="147" t="s">
        <v>190</v>
      </c>
      <c r="C15" s="14" t="s">
        <v>35</v>
      </c>
      <c r="D15" s="15">
        <v>2</v>
      </c>
      <c r="E15" s="13"/>
      <c r="F15" s="16"/>
      <c r="G15" s="13">
        <f t="shared" si="0"/>
        <v>0</v>
      </c>
      <c r="H15" s="13">
        <f t="shared" si="1"/>
        <v>0</v>
      </c>
    </row>
    <row r="16" spans="1:8" ht="51" x14ac:dyDescent="0.2">
      <c r="A16" s="12" t="s">
        <v>197</v>
      </c>
      <c r="B16" s="63" t="s">
        <v>191</v>
      </c>
      <c r="C16" s="14" t="s">
        <v>35</v>
      </c>
      <c r="D16" s="15">
        <v>2</v>
      </c>
      <c r="E16" s="13"/>
      <c r="F16" s="16"/>
      <c r="G16" s="13">
        <f t="shared" si="0"/>
        <v>0</v>
      </c>
      <c r="H16" s="13">
        <f t="shared" si="1"/>
        <v>0</v>
      </c>
    </row>
    <row r="17" spans="1:8" x14ac:dyDescent="0.2">
      <c r="A17" s="12" t="s">
        <v>66</v>
      </c>
      <c r="B17" s="21" t="s">
        <v>216</v>
      </c>
      <c r="C17" s="46"/>
      <c r="D17" s="58"/>
      <c r="E17" s="48"/>
      <c r="F17" s="49"/>
      <c r="G17" s="48"/>
      <c r="H17" s="48"/>
    </row>
    <row r="18" spans="1:8" x14ac:dyDescent="0.2">
      <c r="A18" s="12" t="s">
        <v>205</v>
      </c>
      <c r="B18" s="147" t="s">
        <v>201</v>
      </c>
      <c r="C18" s="197"/>
      <c r="D18" s="198"/>
      <c r="E18" s="233" t="s">
        <v>330</v>
      </c>
      <c r="F18" s="234"/>
      <c r="G18" s="234"/>
      <c r="H18" s="235"/>
    </row>
    <row r="19" spans="1:8" x14ac:dyDescent="0.2">
      <c r="A19" s="12" t="s">
        <v>206</v>
      </c>
      <c r="B19" s="147" t="s">
        <v>200</v>
      </c>
      <c r="C19" s="197"/>
      <c r="D19" s="198"/>
      <c r="E19" s="233" t="s">
        <v>330</v>
      </c>
      <c r="F19" s="234"/>
      <c r="G19" s="234"/>
      <c r="H19" s="235"/>
    </row>
    <row r="20" spans="1:8" x14ac:dyDescent="0.2">
      <c r="A20" s="12" t="s">
        <v>207</v>
      </c>
      <c r="B20" s="147" t="s">
        <v>202</v>
      </c>
      <c r="C20" s="197"/>
      <c r="D20" s="198"/>
      <c r="E20" s="233" t="s">
        <v>330</v>
      </c>
      <c r="F20" s="234"/>
      <c r="G20" s="234"/>
      <c r="H20" s="235"/>
    </row>
    <row r="21" spans="1:8" ht="25.5" x14ac:dyDescent="0.2">
      <c r="A21" s="12" t="s">
        <v>208</v>
      </c>
      <c r="B21" s="147" t="s">
        <v>203</v>
      </c>
      <c r="C21" s="197"/>
      <c r="D21" s="198"/>
      <c r="E21" s="233" t="s">
        <v>330</v>
      </c>
      <c r="F21" s="234"/>
      <c r="G21" s="234"/>
      <c r="H21" s="235"/>
    </row>
    <row r="22" spans="1:8" x14ac:dyDescent="0.2">
      <c r="A22" s="12" t="s">
        <v>209</v>
      </c>
      <c r="B22" s="57" t="s">
        <v>204</v>
      </c>
      <c r="C22" s="197"/>
      <c r="D22" s="198"/>
      <c r="E22" s="233" t="s">
        <v>330</v>
      </c>
      <c r="F22" s="234"/>
      <c r="G22" s="234"/>
      <c r="H22" s="235"/>
    </row>
    <row r="23" spans="1:8" ht="25.5" x14ac:dyDescent="0.2">
      <c r="A23" s="12" t="s">
        <v>210</v>
      </c>
      <c r="B23" s="147" t="s">
        <v>211</v>
      </c>
      <c r="C23" s="14" t="s">
        <v>35</v>
      </c>
      <c r="D23" s="15">
        <v>20</v>
      </c>
      <c r="E23" s="13"/>
      <c r="F23" s="16"/>
      <c r="G23" s="13">
        <f>D23*E23</f>
        <v>0</v>
      </c>
      <c r="H23" s="13">
        <f>D23*F23</f>
        <v>0</v>
      </c>
    </row>
    <row r="24" spans="1:8" x14ac:dyDescent="0.2">
      <c r="A24" s="12" t="s">
        <v>217</v>
      </c>
      <c r="B24" s="147" t="s">
        <v>222</v>
      </c>
      <c r="C24" s="14" t="s">
        <v>35</v>
      </c>
      <c r="D24" s="15">
        <f>D22+D23</f>
        <v>20</v>
      </c>
      <c r="E24" s="13"/>
      <c r="F24" s="16"/>
      <c r="G24" s="13">
        <f>D24*E24</f>
        <v>0</v>
      </c>
      <c r="H24" s="13">
        <f>D24*F24</f>
        <v>0</v>
      </c>
    </row>
    <row r="25" spans="1:8" ht="25.5" x14ac:dyDescent="0.2">
      <c r="A25" s="12" t="s">
        <v>67</v>
      </c>
      <c r="B25" s="23" t="s">
        <v>213</v>
      </c>
      <c r="C25" s="197"/>
      <c r="D25" s="198"/>
      <c r="E25" s="233" t="s">
        <v>330</v>
      </c>
      <c r="F25" s="234"/>
      <c r="G25" s="234"/>
      <c r="H25" s="235"/>
    </row>
    <row r="26" spans="1:8" ht="25.5" x14ac:dyDescent="0.2">
      <c r="A26" s="12" t="s">
        <v>68</v>
      </c>
      <c r="B26" s="23" t="s">
        <v>212</v>
      </c>
      <c r="C26" s="46"/>
      <c r="D26" s="58"/>
      <c r="E26" s="48"/>
      <c r="F26" s="49"/>
      <c r="G26" s="48"/>
      <c r="H26" s="48"/>
    </row>
    <row r="27" spans="1:8" x14ac:dyDescent="0.2">
      <c r="A27" s="12" t="s">
        <v>214</v>
      </c>
      <c r="B27" s="57" t="s">
        <v>215</v>
      </c>
      <c r="C27" s="14" t="s">
        <v>35</v>
      </c>
      <c r="D27" s="15">
        <f>D23</f>
        <v>20</v>
      </c>
      <c r="E27" s="13"/>
      <c r="F27" s="16"/>
      <c r="G27" s="13">
        <f>D27*E27</f>
        <v>0</v>
      </c>
      <c r="H27" s="13">
        <f>D27*F27</f>
        <v>0</v>
      </c>
    </row>
    <row r="28" spans="1:8" x14ac:dyDescent="0.2">
      <c r="A28" s="12" t="s">
        <v>229</v>
      </c>
      <c r="B28" s="57" t="s">
        <v>218</v>
      </c>
      <c r="C28" s="14" t="s">
        <v>35</v>
      </c>
      <c r="D28" s="15">
        <f>D22+D23</f>
        <v>20</v>
      </c>
      <c r="E28" s="13"/>
      <c r="F28" s="16"/>
      <c r="G28" s="13">
        <f t="shared" ref="G28:G38" si="2">D28*E28</f>
        <v>0</v>
      </c>
      <c r="H28" s="13">
        <f t="shared" ref="H28:H38" si="3">D28*F28</f>
        <v>0</v>
      </c>
    </row>
    <row r="29" spans="1:8" ht="25.5" x14ac:dyDescent="0.2">
      <c r="A29" s="12" t="s">
        <v>230</v>
      </c>
      <c r="B29" s="57" t="s">
        <v>240</v>
      </c>
      <c r="C29" s="14" t="s">
        <v>35</v>
      </c>
      <c r="D29" s="15">
        <f>D28</f>
        <v>20</v>
      </c>
      <c r="E29" s="13"/>
      <c r="F29" s="16"/>
      <c r="G29" s="13">
        <f t="shared" si="2"/>
        <v>0</v>
      </c>
      <c r="H29" s="13">
        <f t="shared" si="3"/>
        <v>0</v>
      </c>
    </row>
    <row r="30" spans="1:8" x14ac:dyDescent="0.2">
      <c r="A30" s="12" t="s">
        <v>231</v>
      </c>
      <c r="B30" s="57" t="s">
        <v>219</v>
      </c>
      <c r="C30" s="14" t="s">
        <v>35</v>
      </c>
      <c r="D30" s="15">
        <f>D29/10</f>
        <v>2</v>
      </c>
      <c r="E30" s="13"/>
      <c r="F30" s="16"/>
      <c r="G30" s="13">
        <f t="shared" si="2"/>
        <v>0</v>
      </c>
      <c r="H30" s="13">
        <f t="shared" si="3"/>
        <v>0</v>
      </c>
    </row>
    <row r="31" spans="1:8" x14ac:dyDescent="0.2">
      <c r="A31" s="12" t="s">
        <v>232</v>
      </c>
      <c r="B31" s="57" t="s">
        <v>220</v>
      </c>
      <c r="C31" s="14" t="s">
        <v>35</v>
      </c>
      <c r="D31" s="15">
        <f>D28/10</f>
        <v>2</v>
      </c>
      <c r="E31" s="13"/>
      <c r="F31" s="16"/>
      <c r="G31" s="13">
        <f t="shared" si="2"/>
        <v>0</v>
      </c>
      <c r="H31" s="13">
        <f t="shared" si="3"/>
        <v>0</v>
      </c>
    </row>
    <row r="32" spans="1:8" x14ac:dyDescent="0.2">
      <c r="A32" s="12" t="s">
        <v>233</v>
      </c>
      <c r="B32" s="57" t="s">
        <v>221</v>
      </c>
      <c r="C32" s="14" t="s">
        <v>35</v>
      </c>
      <c r="D32" s="15">
        <f>D28/5</f>
        <v>4</v>
      </c>
      <c r="E32" s="13"/>
      <c r="F32" s="16"/>
      <c r="G32" s="13">
        <f t="shared" si="2"/>
        <v>0</v>
      </c>
      <c r="H32" s="13">
        <f t="shared" si="3"/>
        <v>0</v>
      </c>
    </row>
    <row r="33" spans="1:8" ht="25.5" x14ac:dyDescent="0.2">
      <c r="A33" s="12" t="s">
        <v>234</v>
      </c>
      <c r="B33" s="57" t="s">
        <v>227</v>
      </c>
      <c r="C33" s="14" t="s">
        <v>35</v>
      </c>
      <c r="D33" s="15">
        <f>D28/2</f>
        <v>10</v>
      </c>
      <c r="E33" s="13"/>
      <c r="F33" s="16"/>
      <c r="G33" s="13">
        <f t="shared" si="2"/>
        <v>0</v>
      </c>
      <c r="H33" s="13">
        <f t="shared" si="3"/>
        <v>0</v>
      </c>
    </row>
    <row r="34" spans="1:8" x14ac:dyDescent="0.2">
      <c r="A34" s="12" t="s">
        <v>235</v>
      </c>
      <c r="B34" s="57" t="s">
        <v>223</v>
      </c>
      <c r="C34" s="14" t="s">
        <v>35</v>
      </c>
      <c r="D34" s="15">
        <f>D$23/5</f>
        <v>4</v>
      </c>
      <c r="E34" s="13"/>
      <c r="F34" s="16"/>
      <c r="G34" s="13">
        <f t="shared" si="2"/>
        <v>0</v>
      </c>
      <c r="H34" s="13">
        <f t="shared" si="3"/>
        <v>0</v>
      </c>
    </row>
    <row r="35" spans="1:8" x14ac:dyDescent="0.2">
      <c r="A35" s="12" t="s">
        <v>236</v>
      </c>
      <c r="B35" s="57" t="s">
        <v>224</v>
      </c>
      <c r="C35" s="14" t="s">
        <v>35</v>
      </c>
      <c r="D35" s="15">
        <f>D$23/5</f>
        <v>4</v>
      </c>
      <c r="E35" s="13"/>
      <c r="F35" s="16"/>
      <c r="G35" s="13">
        <f t="shared" si="2"/>
        <v>0</v>
      </c>
      <c r="H35" s="13">
        <f t="shared" si="3"/>
        <v>0</v>
      </c>
    </row>
    <row r="36" spans="1:8" x14ac:dyDescent="0.2">
      <c r="A36" s="12" t="s">
        <v>237</v>
      </c>
      <c r="B36" s="57" t="s">
        <v>225</v>
      </c>
      <c r="C36" s="14" t="s">
        <v>35</v>
      </c>
      <c r="D36" s="15">
        <f>D$23/5</f>
        <v>4</v>
      </c>
      <c r="E36" s="13"/>
      <c r="F36" s="16"/>
      <c r="G36" s="13">
        <f t="shared" si="2"/>
        <v>0</v>
      </c>
      <c r="H36" s="13">
        <f t="shared" si="3"/>
        <v>0</v>
      </c>
    </row>
    <row r="37" spans="1:8" x14ac:dyDescent="0.2">
      <c r="A37" s="12" t="s">
        <v>238</v>
      </c>
      <c r="B37" s="57" t="s">
        <v>226</v>
      </c>
      <c r="C37" s="14" t="s">
        <v>35</v>
      </c>
      <c r="D37" s="15">
        <f>D$23/5</f>
        <v>4</v>
      </c>
      <c r="E37" s="13"/>
      <c r="F37" s="16"/>
      <c r="G37" s="13">
        <f t="shared" si="2"/>
        <v>0</v>
      </c>
      <c r="H37" s="13">
        <f t="shared" si="3"/>
        <v>0</v>
      </c>
    </row>
    <row r="38" spans="1:8" x14ac:dyDescent="0.2">
      <c r="A38" s="12" t="s">
        <v>239</v>
      </c>
      <c r="B38" s="57" t="s">
        <v>228</v>
      </c>
      <c r="C38" s="14" t="s">
        <v>35</v>
      </c>
      <c r="D38" s="15">
        <f>D$23/5</f>
        <v>4</v>
      </c>
      <c r="E38" s="13"/>
      <c r="F38" s="16"/>
      <c r="G38" s="13">
        <f t="shared" si="2"/>
        <v>0</v>
      </c>
      <c r="H38" s="13">
        <f t="shared" si="3"/>
        <v>0</v>
      </c>
    </row>
    <row r="39" spans="1:8" x14ac:dyDescent="0.2">
      <c r="A39" s="12" t="s">
        <v>192</v>
      </c>
      <c r="B39" s="17" t="s">
        <v>75</v>
      </c>
      <c r="C39" s="14" t="s">
        <v>88</v>
      </c>
      <c r="D39" s="18">
        <v>2</v>
      </c>
      <c r="E39" s="13"/>
      <c r="F39" s="19"/>
      <c r="G39" s="13">
        <f>D39*E39</f>
        <v>0</v>
      </c>
      <c r="H39" s="13">
        <f>D39*F39</f>
        <v>0</v>
      </c>
    </row>
    <row r="40" spans="1:8" ht="38.25" x14ac:dyDescent="0.2">
      <c r="A40" s="207" t="s">
        <v>344</v>
      </c>
      <c r="B40" s="217" t="s">
        <v>347</v>
      </c>
      <c r="C40" s="209" t="s">
        <v>88</v>
      </c>
      <c r="D40" s="218">
        <v>1</v>
      </c>
      <c r="E40" s="212"/>
      <c r="F40" s="219"/>
      <c r="G40" s="212">
        <f>D40*E40</f>
        <v>0</v>
      </c>
      <c r="H40" s="212">
        <f>D40*F40</f>
        <v>0</v>
      </c>
    </row>
    <row r="41" spans="1:8" ht="38.25" x14ac:dyDescent="0.2">
      <c r="A41" s="207" t="s">
        <v>345</v>
      </c>
      <c r="B41" s="217" t="s">
        <v>348</v>
      </c>
      <c r="C41" s="209" t="s">
        <v>346</v>
      </c>
      <c r="D41" s="218">
        <v>4500</v>
      </c>
      <c r="E41" s="212"/>
      <c r="F41" s="219"/>
      <c r="G41" s="212">
        <f>D41*E41</f>
        <v>0</v>
      </c>
      <c r="H41" s="212">
        <f>D41*F41</f>
        <v>0</v>
      </c>
    </row>
    <row r="42" spans="1:8" ht="25.5" x14ac:dyDescent="0.2">
      <c r="A42" s="207" t="s">
        <v>349</v>
      </c>
      <c r="B42" s="217" t="s">
        <v>351</v>
      </c>
      <c r="C42" s="209" t="s">
        <v>88</v>
      </c>
      <c r="D42" s="218">
        <v>1</v>
      </c>
      <c r="E42" s="212"/>
      <c r="F42" s="219"/>
      <c r="G42" s="212">
        <f>D42*E42</f>
        <v>0</v>
      </c>
      <c r="H42" s="212">
        <f>D42*F42</f>
        <v>0</v>
      </c>
    </row>
    <row r="43" spans="1:8" ht="25.5" x14ac:dyDescent="0.2">
      <c r="A43" s="207" t="s">
        <v>350</v>
      </c>
      <c r="B43" s="217" t="s">
        <v>352</v>
      </c>
      <c r="C43" s="209" t="s">
        <v>346</v>
      </c>
      <c r="D43" s="218">
        <v>4500</v>
      </c>
      <c r="E43" s="212"/>
      <c r="F43" s="219"/>
      <c r="G43" s="212">
        <f>D43*E43</f>
        <v>0</v>
      </c>
      <c r="H43" s="212">
        <f>D43*F43</f>
        <v>0</v>
      </c>
    </row>
    <row r="44" spans="1:8" x14ac:dyDescent="0.2">
      <c r="A44" s="54"/>
      <c r="B44" s="131" t="s">
        <v>167</v>
      </c>
      <c r="C44" s="34"/>
      <c r="D44" s="135"/>
      <c r="E44" s="35"/>
      <c r="F44" s="60"/>
      <c r="G44" s="35">
        <f>SUM(G8:G42)</f>
        <v>0</v>
      </c>
      <c r="H44" s="35">
        <f>SUM(H8:H42)</f>
        <v>0</v>
      </c>
    </row>
    <row r="45" spans="1:8" x14ac:dyDescent="0.2">
      <c r="A45" s="12"/>
      <c r="B45" s="21"/>
      <c r="C45" s="15"/>
      <c r="D45" s="15"/>
      <c r="E45" s="13"/>
      <c r="F45" s="16"/>
      <c r="G45" s="13"/>
      <c r="H45" s="13"/>
    </row>
    <row r="46" spans="1:8" x14ac:dyDescent="0.2">
      <c r="A46" s="12"/>
      <c r="B46" s="21"/>
      <c r="C46" s="15"/>
      <c r="D46" s="15"/>
      <c r="E46" s="13"/>
      <c r="F46" s="16"/>
      <c r="G46" s="13"/>
      <c r="H46" s="13"/>
    </row>
    <row r="47" spans="1:8" s="22" customFormat="1" ht="25.5" x14ac:dyDescent="0.2">
      <c r="A47" s="54" t="s">
        <v>60</v>
      </c>
      <c r="B47" s="130" t="s">
        <v>28</v>
      </c>
      <c r="C47" s="59"/>
      <c r="D47" s="59"/>
      <c r="E47" s="35"/>
      <c r="F47" s="60"/>
      <c r="G47" s="48"/>
      <c r="H47" s="48"/>
    </row>
    <row r="48" spans="1:8" ht="52.5" x14ac:dyDescent="0.2">
      <c r="A48" s="12" t="s">
        <v>69</v>
      </c>
      <c r="B48" s="21" t="s">
        <v>306</v>
      </c>
      <c r="C48" s="14" t="s">
        <v>61</v>
      </c>
      <c r="D48" s="18">
        <v>3</v>
      </c>
      <c r="E48" s="11"/>
      <c r="F48" s="24"/>
      <c r="G48" s="13">
        <f>D48*E48</f>
        <v>0</v>
      </c>
      <c r="H48" s="13">
        <f>D48*F48</f>
        <v>0</v>
      </c>
    </row>
    <row r="49" spans="1:8" ht="25.5" x14ac:dyDescent="0.2">
      <c r="A49" s="12" t="s">
        <v>70</v>
      </c>
      <c r="B49" s="23" t="s">
        <v>30</v>
      </c>
      <c r="C49" s="14" t="s">
        <v>145</v>
      </c>
      <c r="D49" s="18">
        <v>2</v>
      </c>
      <c r="E49" s="11"/>
      <c r="F49" s="24"/>
      <c r="G49" s="13">
        <f>D49*E49</f>
        <v>0</v>
      </c>
      <c r="H49" s="13">
        <f>D49*F49</f>
        <v>0</v>
      </c>
    </row>
    <row r="50" spans="1:8" ht="25.5" x14ac:dyDescent="0.2">
      <c r="A50" s="12" t="s">
        <v>71</v>
      </c>
      <c r="B50" s="23" t="s">
        <v>31</v>
      </c>
      <c r="C50" s="14" t="s">
        <v>145</v>
      </c>
      <c r="D50" s="18">
        <v>1</v>
      </c>
      <c r="E50" s="11"/>
      <c r="F50" s="24"/>
      <c r="G50" s="13">
        <f>D50*E50</f>
        <v>0</v>
      </c>
      <c r="H50" s="13">
        <f>D50*F50</f>
        <v>0</v>
      </c>
    </row>
    <row r="51" spans="1:8" ht="14.25" x14ac:dyDescent="0.2">
      <c r="A51" s="12" t="s">
        <v>72</v>
      </c>
      <c r="B51" s="23" t="s">
        <v>29</v>
      </c>
      <c r="C51" s="14" t="s">
        <v>61</v>
      </c>
      <c r="D51" s="18">
        <v>3</v>
      </c>
      <c r="E51" s="11"/>
      <c r="F51" s="24"/>
      <c r="G51" s="13">
        <f>D51*E51</f>
        <v>0</v>
      </c>
      <c r="H51" s="13">
        <f>D51*F51</f>
        <v>0</v>
      </c>
    </row>
    <row r="52" spans="1:8" ht="25.5" x14ac:dyDescent="0.2">
      <c r="A52" s="12" t="s">
        <v>73</v>
      </c>
      <c r="B52" s="23" t="s">
        <v>32</v>
      </c>
      <c r="C52" s="14" t="s">
        <v>33</v>
      </c>
      <c r="D52" s="18">
        <v>1000</v>
      </c>
      <c r="E52" s="11"/>
      <c r="F52" s="24"/>
      <c r="G52" s="13">
        <f>D52*E52</f>
        <v>0</v>
      </c>
      <c r="H52" s="13">
        <f>D52*F52</f>
        <v>0</v>
      </c>
    </row>
    <row r="53" spans="1:8" x14ac:dyDescent="0.2">
      <c r="A53" s="54"/>
      <c r="B53" s="131" t="s">
        <v>168</v>
      </c>
      <c r="C53" s="34"/>
      <c r="D53" s="135"/>
      <c r="E53" s="35"/>
      <c r="F53" s="60"/>
      <c r="G53" s="35">
        <f>SUM(G48:G52)</f>
        <v>0</v>
      </c>
      <c r="H53" s="35">
        <f>SUM(H48:H52)</f>
        <v>0</v>
      </c>
    </row>
    <row r="54" spans="1:8" x14ac:dyDescent="0.2">
      <c r="A54" s="12"/>
      <c r="B54" s="21"/>
      <c r="C54" s="14"/>
      <c r="D54" s="15"/>
      <c r="E54" s="11"/>
      <c r="F54" s="24"/>
      <c r="G54" s="13"/>
      <c r="H54" s="13"/>
    </row>
    <row r="55" spans="1:8" x14ac:dyDescent="0.2">
      <c r="A55" s="12"/>
      <c r="B55" s="21"/>
      <c r="C55" s="14"/>
      <c r="D55" s="15"/>
      <c r="E55" s="11"/>
      <c r="F55" s="24"/>
      <c r="G55" s="13"/>
      <c r="H55" s="13"/>
    </row>
    <row r="56" spans="1:8" ht="25.5" x14ac:dyDescent="0.2">
      <c r="A56" s="54" t="s">
        <v>140</v>
      </c>
      <c r="B56" s="130" t="s">
        <v>146</v>
      </c>
      <c r="C56" s="59"/>
      <c r="D56" s="59"/>
      <c r="E56" s="35"/>
      <c r="F56" s="60"/>
      <c r="G56" s="48"/>
      <c r="H56" s="48"/>
    </row>
    <row r="57" spans="1:8" ht="25.5" x14ac:dyDescent="0.2">
      <c r="A57" s="12" t="s">
        <v>141</v>
      </c>
      <c r="B57" s="21" t="s">
        <v>305</v>
      </c>
      <c r="C57" s="14" t="s">
        <v>145</v>
      </c>
      <c r="D57" s="18">
        <v>1</v>
      </c>
      <c r="E57" s="11"/>
      <c r="F57" s="24"/>
      <c r="G57" s="13">
        <f>D57*E57</f>
        <v>0</v>
      </c>
      <c r="H57" s="13">
        <f>D57*F57</f>
        <v>0</v>
      </c>
    </row>
    <row r="58" spans="1:8" ht="25.5" x14ac:dyDescent="0.2">
      <c r="A58" s="12" t="s">
        <v>142</v>
      </c>
      <c r="B58" s="23" t="s">
        <v>30</v>
      </c>
      <c r="C58" s="14" t="s">
        <v>145</v>
      </c>
      <c r="D58" s="18">
        <v>1</v>
      </c>
      <c r="E58" s="11"/>
      <c r="F58" s="24"/>
      <c r="G58" s="13">
        <f>D58*E58</f>
        <v>0</v>
      </c>
      <c r="H58" s="13">
        <f>D58*F58</f>
        <v>0</v>
      </c>
    </row>
    <row r="59" spans="1:8" ht="25.5" x14ac:dyDescent="0.2">
      <c r="A59" s="12" t="s">
        <v>143</v>
      </c>
      <c r="B59" s="23" t="s">
        <v>31</v>
      </c>
      <c r="C59" s="14" t="s">
        <v>145</v>
      </c>
      <c r="D59" s="18">
        <v>1</v>
      </c>
      <c r="E59" s="11"/>
      <c r="F59" s="24"/>
      <c r="G59" s="13">
        <f>D59*E59</f>
        <v>0</v>
      </c>
      <c r="H59" s="13">
        <f>D59*F59</f>
        <v>0</v>
      </c>
    </row>
    <row r="60" spans="1:8" ht="38.25" x14ac:dyDescent="0.2">
      <c r="A60" s="12" t="s">
        <v>304</v>
      </c>
      <c r="B60" s="23" t="s">
        <v>147</v>
      </c>
      <c r="C60" s="14" t="s">
        <v>144</v>
      </c>
      <c r="D60" s="28">
        <v>5</v>
      </c>
      <c r="E60" s="29"/>
      <c r="F60" s="29"/>
      <c r="G60" s="13">
        <f>D60*E60</f>
        <v>0</v>
      </c>
      <c r="H60" s="13">
        <f>D60*F60</f>
        <v>0</v>
      </c>
    </row>
    <row r="61" spans="1:8" ht="38.25" x14ac:dyDescent="0.2">
      <c r="A61" s="207" t="s">
        <v>338</v>
      </c>
      <c r="B61" s="208" t="s">
        <v>339</v>
      </c>
      <c r="C61" s="209" t="s">
        <v>33</v>
      </c>
      <c r="D61" s="210">
        <v>50</v>
      </c>
      <c r="E61" s="211"/>
      <c r="F61" s="211"/>
      <c r="G61" s="212">
        <f>D61*E61</f>
        <v>0</v>
      </c>
      <c r="H61" s="212">
        <f>D61*F61</f>
        <v>0</v>
      </c>
    </row>
    <row r="62" spans="1:8" x14ac:dyDescent="0.2">
      <c r="A62" s="54"/>
      <c r="B62" s="132" t="s">
        <v>169</v>
      </c>
      <c r="C62" s="34"/>
      <c r="D62" s="135"/>
      <c r="E62" s="35"/>
      <c r="F62" s="60"/>
      <c r="G62" s="35">
        <f>SUM(G57:G61)</f>
        <v>0</v>
      </c>
      <c r="H62" s="35">
        <f>SUM(H57:H61)</f>
        <v>0</v>
      </c>
    </row>
    <row r="63" spans="1:8" x14ac:dyDescent="0.2">
      <c r="A63" s="12"/>
      <c r="B63" s="27"/>
      <c r="C63" s="14"/>
      <c r="D63" s="28"/>
      <c r="E63" s="29"/>
      <c r="F63" s="29"/>
      <c r="G63" s="13"/>
      <c r="H63" s="13"/>
    </row>
    <row r="64" spans="1:8" x14ac:dyDescent="0.2">
      <c r="A64" s="12"/>
      <c r="B64" s="33"/>
      <c r="C64" s="30"/>
      <c r="D64" s="31"/>
      <c r="E64" s="32"/>
      <c r="F64" s="14"/>
      <c r="G64" s="13"/>
      <c r="H64" s="13"/>
    </row>
    <row r="65" spans="1:8" x14ac:dyDescent="0.2">
      <c r="A65" s="54"/>
      <c r="B65" s="50" t="s">
        <v>170</v>
      </c>
      <c r="C65" s="51"/>
      <c r="D65" s="52"/>
      <c r="E65" s="53"/>
      <c r="F65" s="34"/>
      <c r="G65" s="35">
        <f>SUM(G44,G53,G62)</f>
        <v>0</v>
      </c>
      <c r="H65" s="35">
        <f>SUM(H44,H53,H62)</f>
        <v>0</v>
      </c>
    </row>
    <row r="66" spans="1:8" x14ac:dyDescent="0.2">
      <c r="A66" s="183"/>
      <c r="B66" s="184"/>
      <c r="C66" s="177"/>
      <c r="D66" s="178"/>
      <c r="E66" s="179"/>
      <c r="F66" s="180"/>
      <c r="G66" s="181"/>
      <c r="H66" s="182"/>
    </row>
    <row r="67" spans="1:8" x14ac:dyDescent="0.2">
      <c r="A67" s="161"/>
      <c r="B67" s="162" t="s">
        <v>11</v>
      </c>
      <c r="C67" s="37"/>
      <c r="D67" s="38"/>
      <c r="E67" s="38"/>
      <c r="F67" s="38"/>
      <c r="G67" s="38"/>
      <c r="H67" s="39"/>
    </row>
    <row r="68" spans="1:8" x14ac:dyDescent="0.2">
      <c r="A68" s="163"/>
      <c r="B68" s="164" t="s">
        <v>12</v>
      </c>
      <c r="C68" s="40"/>
      <c r="D68" s="41"/>
      <c r="E68" s="41"/>
      <c r="F68" s="41"/>
      <c r="G68" s="41"/>
      <c r="H68" s="42"/>
    </row>
  </sheetData>
  <mergeCells count="13">
    <mergeCell ref="A1:H1"/>
    <mergeCell ref="A3:H3"/>
    <mergeCell ref="C5:C6"/>
    <mergeCell ref="D5:D6"/>
    <mergeCell ref="E5:F5"/>
    <mergeCell ref="G5:H5"/>
    <mergeCell ref="A2:H2"/>
    <mergeCell ref="E22:H22"/>
    <mergeCell ref="E25:H25"/>
    <mergeCell ref="E18:H18"/>
    <mergeCell ref="E19:H19"/>
    <mergeCell ref="E20:H20"/>
    <mergeCell ref="E21:H21"/>
  </mergeCells>
  <phoneticPr fontId="24" type="noConversion"/>
  <printOptions horizontalCentered="1"/>
  <pageMargins left="0.39370078740157483" right="0.39370078740157483" top="0.98425196850393704" bottom="0.78740157480314965" header="0.59055118110236227" footer="0.39370078740157483"/>
  <pageSetup paperSize="9" scale="66" fitToHeight="0" orientation="portrait" r:id="rId1"/>
  <headerFooter scaleWithDoc="0" alignWithMargins="0">
    <oddHeader>&amp;LBordereaux des prix&amp;R&amp;F
Page &amp;P / &amp;N</oddHeader>
    <oddFooter>&amp;L&amp;8Sélection d'une Entreprise de gestion des matières dangereuses et des sols contaminés</oddFooter>
    <evenHeader>&amp;LSection IV: Formulaires de soumission: Bordereaux des prix&amp;RPage IV-&amp;P</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20"/>
  <sheetViews>
    <sheetView zoomScale="80" zoomScaleNormal="80" workbookViewId="0">
      <pane xSplit="1" ySplit="3" topLeftCell="B4" activePane="bottomRight" state="frozen"/>
      <selection pane="topRight" activeCell="B1" sqref="B1"/>
      <selection pane="bottomLeft" activeCell="A4" sqref="A4"/>
      <selection pane="bottomRight" activeCell="I9" sqref="I9"/>
    </sheetView>
  </sheetViews>
  <sheetFormatPr baseColWidth="10" defaultColWidth="11.5703125" defaultRowHeight="12.75" x14ac:dyDescent="0.2"/>
  <cols>
    <col min="1" max="1" width="6.28515625" customWidth="1"/>
    <col min="2" max="2" width="86" customWidth="1"/>
    <col min="3" max="3" width="31.85546875" customWidth="1"/>
    <col min="4" max="4" width="21.7109375" customWidth="1"/>
    <col min="5" max="5" width="44.5703125" customWidth="1"/>
  </cols>
  <sheetData>
    <row r="1" spans="1:8" ht="51" customHeight="1" x14ac:dyDescent="0.2">
      <c r="A1" s="148"/>
      <c r="B1" s="237" t="s">
        <v>337</v>
      </c>
      <c r="C1" s="237"/>
      <c r="D1" s="237"/>
      <c r="E1" s="237"/>
    </row>
    <row r="3" spans="1:8" x14ac:dyDescent="0.2">
      <c r="A3" s="185" t="s">
        <v>245</v>
      </c>
      <c r="B3" s="185" t="s">
        <v>246</v>
      </c>
      <c r="C3" s="185" t="s">
        <v>288</v>
      </c>
      <c r="D3" s="185" t="s">
        <v>247</v>
      </c>
      <c r="E3" s="185" t="s">
        <v>251</v>
      </c>
    </row>
    <row r="4" spans="1:8" x14ac:dyDescent="0.2">
      <c r="A4" s="186" t="s">
        <v>264</v>
      </c>
      <c r="B4" s="187" t="s">
        <v>250</v>
      </c>
      <c r="C4" s="185"/>
      <c r="D4" s="185"/>
      <c r="E4" s="139"/>
    </row>
    <row r="5" spans="1:8" ht="25.5" x14ac:dyDescent="0.2">
      <c r="A5" s="142" t="s">
        <v>265</v>
      </c>
      <c r="B5" s="188" t="s">
        <v>254</v>
      </c>
      <c r="C5" s="188" t="s">
        <v>321</v>
      </c>
      <c r="D5" s="188"/>
      <c r="E5" s="188" t="s">
        <v>290</v>
      </c>
      <c r="H5" t="s">
        <v>320</v>
      </c>
    </row>
    <row r="6" spans="1:8" ht="68.25" customHeight="1" x14ac:dyDescent="0.2">
      <c r="A6" s="142" t="s">
        <v>266</v>
      </c>
      <c r="B6" s="188" t="s">
        <v>253</v>
      </c>
      <c r="C6" s="205" t="s">
        <v>333</v>
      </c>
      <c r="D6" s="188"/>
      <c r="E6" s="188" t="s">
        <v>290</v>
      </c>
    </row>
    <row r="7" spans="1:8" ht="38.25" x14ac:dyDescent="0.2">
      <c r="A7" s="142" t="s">
        <v>267</v>
      </c>
      <c r="B7" s="188" t="s">
        <v>261</v>
      </c>
      <c r="C7" s="205" t="s">
        <v>257</v>
      </c>
      <c r="D7" s="188"/>
      <c r="E7" s="188" t="s">
        <v>290</v>
      </c>
    </row>
    <row r="8" spans="1:8" ht="105.95" customHeight="1" x14ac:dyDescent="0.2">
      <c r="A8" s="142" t="s">
        <v>268</v>
      </c>
      <c r="B8" s="188" t="s">
        <v>256</v>
      </c>
      <c r="C8" s="205" t="s">
        <v>284</v>
      </c>
      <c r="D8" s="188"/>
      <c r="E8" s="188" t="s">
        <v>289</v>
      </c>
    </row>
    <row r="9" spans="1:8" ht="38.25" x14ac:dyDescent="0.2">
      <c r="A9" s="142" t="s">
        <v>269</v>
      </c>
      <c r="B9" s="189" t="s">
        <v>255</v>
      </c>
      <c r="C9" s="205" t="s">
        <v>259</v>
      </c>
      <c r="D9" s="188"/>
      <c r="E9" s="188" t="s">
        <v>290</v>
      </c>
    </row>
    <row r="10" spans="1:8" ht="38.25" x14ac:dyDescent="0.2">
      <c r="A10" s="142" t="s">
        <v>270</v>
      </c>
      <c r="B10" s="189" t="s">
        <v>260</v>
      </c>
      <c r="C10" s="205" t="s">
        <v>258</v>
      </c>
      <c r="D10" s="188"/>
      <c r="E10" s="188" t="s">
        <v>290</v>
      </c>
    </row>
    <row r="11" spans="1:8" ht="30.75" customHeight="1" x14ac:dyDescent="0.2">
      <c r="A11" s="142" t="s">
        <v>271</v>
      </c>
      <c r="B11" s="188" t="s">
        <v>248</v>
      </c>
      <c r="C11" s="205" t="s">
        <v>262</v>
      </c>
      <c r="D11" s="188"/>
      <c r="E11" s="188" t="s">
        <v>291</v>
      </c>
    </row>
    <row r="12" spans="1:8" ht="62.25" customHeight="1" x14ac:dyDescent="0.2">
      <c r="A12" s="142" t="s">
        <v>272</v>
      </c>
      <c r="B12" s="188" t="s">
        <v>249</v>
      </c>
      <c r="C12" s="205" t="s">
        <v>334</v>
      </c>
      <c r="D12" s="188"/>
      <c r="E12" s="188" t="s">
        <v>290</v>
      </c>
    </row>
    <row r="13" spans="1:8" x14ac:dyDescent="0.2">
      <c r="A13" s="142"/>
      <c r="B13" s="188"/>
      <c r="C13" s="188"/>
      <c r="D13" s="188"/>
      <c r="E13" s="190"/>
    </row>
    <row r="14" spans="1:8" x14ac:dyDescent="0.2">
      <c r="A14" s="186" t="s">
        <v>273</v>
      </c>
      <c r="B14" s="191" t="s">
        <v>263</v>
      </c>
      <c r="C14" s="188"/>
      <c r="D14" s="188"/>
      <c r="E14" s="190"/>
    </row>
    <row r="15" spans="1:8" ht="194.45" customHeight="1" x14ac:dyDescent="0.2">
      <c r="A15" s="142" t="s">
        <v>274</v>
      </c>
      <c r="B15" s="188" t="s">
        <v>280</v>
      </c>
      <c r="C15" s="192" t="s">
        <v>279</v>
      </c>
      <c r="D15" s="192"/>
      <c r="E15" s="188" t="s">
        <v>252</v>
      </c>
    </row>
    <row r="16" spans="1:8" ht="212.25" customHeight="1" x14ac:dyDescent="0.2">
      <c r="A16" s="142" t="s">
        <v>275</v>
      </c>
      <c r="B16" s="188" t="s">
        <v>286</v>
      </c>
      <c r="C16" s="192" t="s">
        <v>279</v>
      </c>
      <c r="D16" s="192"/>
      <c r="E16" s="188" t="s">
        <v>287</v>
      </c>
    </row>
    <row r="17" spans="1:5" ht="25.5" x14ac:dyDescent="0.2">
      <c r="A17" s="142" t="s">
        <v>276</v>
      </c>
      <c r="B17" s="188" t="s">
        <v>281</v>
      </c>
      <c r="C17" s="188" t="s">
        <v>283</v>
      </c>
      <c r="D17" s="188"/>
      <c r="E17" s="193" t="s">
        <v>292</v>
      </c>
    </row>
    <row r="18" spans="1:5" ht="25.5" x14ac:dyDescent="0.2">
      <c r="A18" s="142" t="s">
        <v>277</v>
      </c>
      <c r="B18" s="188" t="s">
        <v>282</v>
      </c>
      <c r="C18" s="188" t="s">
        <v>283</v>
      </c>
      <c r="D18" s="188"/>
      <c r="E18" s="193" t="s">
        <v>293</v>
      </c>
    </row>
    <row r="19" spans="1:5" ht="107.25" customHeight="1" x14ac:dyDescent="0.2">
      <c r="A19" s="142" t="s">
        <v>278</v>
      </c>
      <c r="B19" s="188" t="s">
        <v>285</v>
      </c>
      <c r="C19" s="188" t="s">
        <v>335</v>
      </c>
      <c r="D19" s="188"/>
      <c r="E19" s="190" t="s">
        <v>294</v>
      </c>
    </row>
    <row r="20" spans="1:5" x14ac:dyDescent="0.2">
      <c r="A20" s="151"/>
      <c r="B20" s="152"/>
      <c r="C20" s="152"/>
      <c r="D20" s="152"/>
    </row>
  </sheetData>
  <mergeCells count="1">
    <mergeCell ref="B1:E1"/>
  </mergeCells>
  <pageMargins left="0.70866141732283472" right="0.70866141732283472" top="0.74803149606299213" bottom="0.74803149606299213" header="0.31496062992125984" footer="0.31496062992125984"/>
  <pageSetup paperSize="9" scale="70" fitToHeight="0" orientation="landscape" r:id="rId1"/>
  <headerFooter>
    <oddFooter>&amp;LSélection d'une Entreprise de gestion des matières dangereuses et des sols contaminés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12"/>
  <sheetViews>
    <sheetView zoomScale="80" zoomScaleNormal="80" workbookViewId="0">
      <pane xSplit="1" ySplit="3" topLeftCell="B4" activePane="bottomRight" state="frozen"/>
      <selection pane="topRight" activeCell="B1" sqref="B1"/>
      <selection pane="bottomLeft" activeCell="A4" sqref="A4"/>
      <selection pane="bottomRight" activeCell="B1" sqref="B1:E1"/>
    </sheetView>
  </sheetViews>
  <sheetFormatPr baseColWidth="10" defaultColWidth="11.5703125" defaultRowHeight="12.75" x14ac:dyDescent="0.2"/>
  <cols>
    <col min="1" max="1" width="6.28515625" customWidth="1"/>
    <col min="2" max="2" width="86" customWidth="1"/>
    <col min="3" max="3" width="31.85546875" customWidth="1"/>
    <col min="4" max="4" width="21.7109375" customWidth="1"/>
    <col min="5" max="5" width="44.5703125" customWidth="1"/>
  </cols>
  <sheetData>
    <row r="1" spans="1:5" ht="51" customHeight="1" x14ac:dyDescent="0.2">
      <c r="A1" s="148"/>
      <c r="B1" s="238" t="s">
        <v>337</v>
      </c>
      <c r="C1" s="238"/>
      <c r="D1" s="238"/>
      <c r="E1" s="238"/>
    </row>
    <row r="2" spans="1:5" x14ac:dyDescent="0.2">
      <c r="A2" s="151"/>
      <c r="B2" s="152"/>
      <c r="C2" s="152"/>
      <c r="D2" s="152"/>
    </row>
    <row r="3" spans="1:5" x14ac:dyDescent="0.2">
      <c r="A3" s="185" t="s">
        <v>245</v>
      </c>
      <c r="B3" s="185" t="s">
        <v>246</v>
      </c>
      <c r="C3" s="185" t="s">
        <v>288</v>
      </c>
      <c r="D3" s="185" t="s">
        <v>247</v>
      </c>
      <c r="E3" s="185" t="s">
        <v>251</v>
      </c>
    </row>
    <row r="4" spans="1:5" x14ac:dyDescent="0.2">
      <c r="A4" s="186" t="s">
        <v>295</v>
      </c>
      <c r="B4" s="187" t="s">
        <v>250</v>
      </c>
      <c r="C4" s="185"/>
      <c r="D4" s="185"/>
      <c r="E4" s="139"/>
    </row>
    <row r="5" spans="1:5" ht="38.25" x14ac:dyDescent="0.2">
      <c r="A5" s="142" t="s">
        <v>296</v>
      </c>
      <c r="B5" s="188" t="s">
        <v>307</v>
      </c>
      <c r="C5" s="188" t="s">
        <v>308</v>
      </c>
      <c r="D5" s="188"/>
      <c r="E5" s="188" t="s">
        <v>290</v>
      </c>
    </row>
    <row r="6" spans="1:5" ht="63.75" x14ac:dyDescent="0.2">
      <c r="A6" s="142" t="s">
        <v>297</v>
      </c>
      <c r="B6" s="188" t="s">
        <v>309</v>
      </c>
      <c r="C6" s="188" t="s">
        <v>311</v>
      </c>
      <c r="D6" s="188"/>
      <c r="E6" s="188" t="s">
        <v>310</v>
      </c>
    </row>
    <row r="7" spans="1:5" ht="38.25" x14ac:dyDescent="0.2">
      <c r="A7" s="142" t="s">
        <v>298</v>
      </c>
      <c r="B7" s="188" t="s">
        <v>312</v>
      </c>
      <c r="C7" s="188" t="s">
        <v>313</v>
      </c>
      <c r="D7" s="188"/>
      <c r="E7" s="188" t="s">
        <v>290</v>
      </c>
    </row>
    <row r="8" spans="1:5" ht="63.75" x14ac:dyDescent="0.2">
      <c r="A8" s="142" t="s">
        <v>299</v>
      </c>
      <c r="B8" s="188" t="s">
        <v>314</v>
      </c>
      <c r="C8" s="188" t="s">
        <v>311</v>
      </c>
      <c r="D8" s="188"/>
      <c r="E8" s="188" t="s">
        <v>310</v>
      </c>
    </row>
    <row r="9" spans="1:5" ht="63.75" x14ac:dyDescent="0.2">
      <c r="A9" s="142" t="s">
        <v>300</v>
      </c>
      <c r="B9" s="188" t="s">
        <v>315</v>
      </c>
      <c r="C9" s="188" t="s">
        <v>316</v>
      </c>
      <c r="D9" s="188"/>
      <c r="E9" s="188" t="s">
        <v>289</v>
      </c>
    </row>
    <row r="10" spans="1:5" ht="38.25" x14ac:dyDescent="0.2">
      <c r="A10" s="142" t="s">
        <v>301</v>
      </c>
      <c r="B10" s="189" t="s">
        <v>317</v>
      </c>
      <c r="C10" s="188" t="s">
        <v>318</v>
      </c>
      <c r="D10" s="188"/>
      <c r="E10" s="188" t="s">
        <v>290</v>
      </c>
    </row>
    <row r="11" spans="1:5" ht="63.75" x14ac:dyDescent="0.2">
      <c r="A11" s="142" t="s">
        <v>302</v>
      </c>
      <c r="B11" s="189" t="s">
        <v>319</v>
      </c>
      <c r="C11" s="188" t="s">
        <v>311</v>
      </c>
      <c r="D11" s="188"/>
      <c r="E11" s="188" t="s">
        <v>310</v>
      </c>
    </row>
    <row r="12" spans="1:5" x14ac:dyDescent="0.2">
      <c r="A12" s="142"/>
      <c r="B12" s="188"/>
      <c r="C12" s="188"/>
      <c r="D12" s="188"/>
      <c r="E12" s="190"/>
    </row>
  </sheetData>
  <mergeCells count="1">
    <mergeCell ref="B1:E1"/>
  </mergeCells>
  <pageMargins left="0.70866141732283472" right="0.70866141732283472" top="0.74803149606299213" bottom="0.74803149606299213" header="0.31496062992125984" footer="0.31496062992125984"/>
  <pageSetup paperSize="9" scale="70" fitToHeight="0" orientation="landscape" r:id="rId1"/>
  <headerFooter>
    <oddFooter>&amp;LSélection d'une Entreprise de gestion des matières dangereuses et des sols contaminés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2"/>
  <sheetViews>
    <sheetView topLeftCell="A25" workbookViewId="0">
      <selection activeCell="A37" sqref="A37"/>
    </sheetView>
  </sheetViews>
  <sheetFormatPr baseColWidth="10" defaultColWidth="11.5703125" defaultRowHeight="12.75" x14ac:dyDescent="0.2"/>
  <cols>
    <col min="1" max="1" width="73.7109375" customWidth="1"/>
    <col min="5" max="5" width="2.28515625" customWidth="1"/>
    <col min="6" max="6" width="36.140625" customWidth="1"/>
    <col min="7" max="7" width="8.85546875" customWidth="1"/>
  </cols>
  <sheetData>
    <row r="1" spans="1:7" x14ac:dyDescent="0.2">
      <c r="A1" s="100" t="s">
        <v>127</v>
      </c>
      <c r="B1" s="110" t="s">
        <v>128</v>
      </c>
    </row>
    <row r="3" spans="1:7" x14ac:dyDescent="0.2">
      <c r="A3" s="65" t="s">
        <v>104</v>
      </c>
      <c r="B3" s="65" t="s">
        <v>96</v>
      </c>
      <c r="C3" s="66" t="s">
        <v>97</v>
      </c>
      <c r="F3" s="129" t="s">
        <v>129</v>
      </c>
    </row>
    <row r="4" spans="1:7" x14ac:dyDescent="0.2">
      <c r="A4" s="67" t="s">
        <v>98</v>
      </c>
      <c r="B4" s="112">
        <v>1</v>
      </c>
      <c r="C4" s="68">
        <f>B4*209</f>
        <v>209</v>
      </c>
      <c r="F4" s="74"/>
    </row>
    <row r="5" spans="1:7" x14ac:dyDescent="0.2">
      <c r="A5" s="69" t="s">
        <v>99</v>
      </c>
      <c r="B5" s="111">
        <v>0.255</v>
      </c>
      <c r="C5" s="68">
        <f>ROUNDUP(B5*C$4,0)</f>
        <v>54</v>
      </c>
      <c r="F5" s="128" t="s">
        <v>133</v>
      </c>
    </row>
    <row r="6" spans="1:7" x14ac:dyDescent="0.2">
      <c r="A6" s="69" t="s">
        <v>100</v>
      </c>
      <c r="B6" s="112">
        <v>8.7999999999999995E-2</v>
      </c>
      <c r="C6" s="68">
        <f>ROUNDUP(B6*C$4,0)</f>
        <v>19</v>
      </c>
      <c r="F6" s="128" t="s">
        <v>134</v>
      </c>
    </row>
    <row r="7" spans="1:7" x14ac:dyDescent="0.2">
      <c r="A7" s="69" t="s">
        <v>101</v>
      </c>
      <c r="B7" s="113">
        <f>B5-B6</f>
        <v>0.16700000000000001</v>
      </c>
      <c r="C7" s="68">
        <f>C5-C6</f>
        <v>35</v>
      </c>
      <c r="D7" s="74"/>
      <c r="F7" s="128" t="s">
        <v>135</v>
      </c>
    </row>
    <row r="8" spans="1:7" x14ac:dyDescent="0.2">
      <c r="A8" s="69" t="s">
        <v>102</v>
      </c>
      <c r="B8" s="127">
        <f>B4-B5</f>
        <v>0.745</v>
      </c>
      <c r="C8" s="70">
        <f>C4-C5</f>
        <v>155</v>
      </c>
      <c r="D8" s="74"/>
    </row>
    <row r="9" spans="1:7" x14ac:dyDescent="0.2">
      <c r="A9" s="69" t="s">
        <v>103</v>
      </c>
      <c r="B9" s="127">
        <f>B4-B6</f>
        <v>0.91200000000000003</v>
      </c>
      <c r="C9" s="70">
        <f>C4-C6</f>
        <v>190</v>
      </c>
      <c r="D9" s="74"/>
    </row>
    <row r="10" spans="1:7" x14ac:dyDescent="0.2">
      <c r="A10" s="75"/>
      <c r="B10" s="76"/>
      <c r="C10" s="77"/>
      <c r="D10" s="74"/>
    </row>
    <row r="11" spans="1:7" x14ac:dyDescent="0.2">
      <c r="A11" s="65" t="s">
        <v>106</v>
      </c>
      <c r="B11" s="65" t="s">
        <v>96</v>
      </c>
      <c r="C11" s="66" t="s">
        <v>97</v>
      </c>
      <c r="D11" s="66" t="s">
        <v>113</v>
      </c>
      <c r="F11" s="73" t="s">
        <v>112</v>
      </c>
      <c r="G11" s="73" t="s">
        <v>108</v>
      </c>
    </row>
    <row r="12" spans="1:7" x14ac:dyDescent="0.2">
      <c r="A12" s="69" t="s">
        <v>100</v>
      </c>
      <c r="B12" s="72"/>
      <c r="C12" s="71">
        <f>C6</f>
        <v>19</v>
      </c>
      <c r="D12" s="66"/>
      <c r="F12" t="s">
        <v>109</v>
      </c>
      <c r="G12" s="64">
        <v>500</v>
      </c>
    </row>
    <row r="13" spans="1:7" x14ac:dyDescent="0.2">
      <c r="A13" s="81" t="s">
        <v>107</v>
      </c>
      <c r="B13" s="125">
        <v>1</v>
      </c>
      <c r="C13" s="82">
        <f>B13*C12</f>
        <v>19</v>
      </c>
      <c r="D13" s="83">
        <f>C13*G$13</f>
        <v>7125</v>
      </c>
      <c r="F13" t="s">
        <v>110</v>
      </c>
      <c r="G13" s="64">
        <f>G12-G14</f>
        <v>375</v>
      </c>
    </row>
    <row r="14" spans="1:7" x14ac:dyDescent="0.2">
      <c r="A14" s="84" t="s">
        <v>114</v>
      </c>
      <c r="B14" s="126">
        <v>1</v>
      </c>
      <c r="C14" s="85">
        <f>B14*C12</f>
        <v>19</v>
      </c>
      <c r="D14" s="86">
        <f>C14*G$14</f>
        <v>2375</v>
      </c>
      <c r="F14" t="s">
        <v>111</v>
      </c>
      <c r="G14" s="64">
        <f>0.25*G12</f>
        <v>125</v>
      </c>
    </row>
    <row r="15" spans="1:7" x14ac:dyDescent="0.2">
      <c r="A15" s="78"/>
      <c r="B15" s="79"/>
      <c r="C15" s="80"/>
      <c r="D15" s="74"/>
    </row>
    <row r="16" spans="1:7" x14ac:dyDescent="0.2">
      <c r="A16" s="65" t="s">
        <v>105</v>
      </c>
      <c r="B16" s="65" t="s">
        <v>96</v>
      </c>
      <c r="C16" s="66" t="s">
        <v>97</v>
      </c>
      <c r="D16" s="66" t="s">
        <v>113</v>
      </c>
    </row>
    <row r="17" spans="1:7" x14ac:dyDescent="0.2">
      <c r="A17" s="69" t="s">
        <v>101</v>
      </c>
      <c r="B17" s="72"/>
      <c r="C17" s="70">
        <f>C7</f>
        <v>35</v>
      </c>
      <c r="D17" s="66"/>
    </row>
    <row r="18" spans="1:7" x14ac:dyDescent="0.2">
      <c r="A18" s="69" t="s">
        <v>117</v>
      </c>
      <c r="B18" s="112">
        <v>0.8</v>
      </c>
      <c r="C18" s="68">
        <f>ROUNDUP(B18*C17,0)</f>
        <v>28</v>
      </c>
      <c r="D18" s="66"/>
      <c r="F18" s="128" t="s">
        <v>132</v>
      </c>
    </row>
    <row r="19" spans="1:7" x14ac:dyDescent="0.2">
      <c r="A19" s="69" t="s">
        <v>116</v>
      </c>
      <c r="B19" s="113">
        <f>1-B18</f>
        <v>0.19999999999999996</v>
      </c>
      <c r="C19" s="68">
        <f>C17-C18</f>
        <v>7</v>
      </c>
      <c r="D19" s="66"/>
    </row>
    <row r="20" spans="1:7" x14ac:dyDescent="0.2">
      <c r="A20" s="94" t="s">
        <v>118</v>
      </c>
      <c r="B20" s="114">
        <f>B18</f>
        <v>0.8</v>
      </c>
      <c r="C20" s="95">
        <f>C18</f>
        <v>28</v>
      </c>
      <c r="D20" s="66"/>
    </row>
    <row r="21" spans="1:7" x14ac:dyDescent="0.2">
      <c r="A21" s="96" t="s">
        <v>125</v>
      </c>
      <c r="B21" s="115">
        <f>B20</f>
        <v>0.8</v>
      </c>
      <c r="C21" s="97">
        <f>C20</f>
        <v>28</v>
      </c>
      <c r="D21" s="66"/>
    </row>
    <row r="22" spans="1:7" x14ac:dyDescent="0.2">
      <c r="A22" s="81" t="s">
        <v>107</v>
      </c>
      <c r="B22" s="125">
        <f>B19</f>
        <v>0.19999999999999996</v>
      </c>
      <c r="C22" s="87">
        <f>C19</f>
        <v>7</v>
      </c>
      <c r="D22" s="83">
        <f>C22*G$13</f>
        <v>2625</v>
      </c>
    </row>
    <row r="23" spans="1:7" x14ac:dyDescent="0.2">
      <c r="A23" s="84" t="s">
        <v>114</v>
      </c>
      <c r="B23" s="126">
        <v>1</v>
      </c>
      <c r="C23" s="88">
        <f>B23*C17</f>
        <v>35</v>
      </c>
      <c r="D23" s="86">
        <f>C23*G$14</f>
        <v>4375</v>
      </c>
    </row>
    <row r="24" spans="1:7" x14ac:dyDescent="0.2">
      <c r="A24" s="90"/>
      <c r="B24" s="91"/>
      <c r="C24" s="92"/>
      <c r="D24" s="93"/>
    </row>
    <row r="25" spans="1:7" x14ac:dyDescent="0.2">
      <c r="A25" s="65" t="s">
        <v>115</v>
      </c>
      <c r="B25" s="65" t="s">
        <v>96</v>
      </c>
      <c r="C25" s="66" t="s">
        <v>97</v>
      </c>
      <c r="D25" s="66" t="s">
        <v>113</v>
      </c>
    </row>
    <row r="26" spans="1:7" x14ac:dyDescent="0.2">
      <c r="A26" s="69" t="s">
        <v>102</v>
      </c>
      <c r="B26" s="72"/>
      <c r="C26" s="89">
        <f>C8</f>
        <v>155</v>
      </c>
      <c r="D26" s="66"/>
    </row>
    <row r="27" spans="1:7" ht="25.5" x14ac:dyDescent="0.2">
      <c r="A27" s="69" t="s">
        <v>119</v>
      </c>
      <c r="B27" s="112">
        <v>0.7</v>
      </c>
      <c r="C27" s="68">
        <f>ROUND(B27*$C$8,0)</f>
        <v>109</v>
      </c>
      <c r="D27" s="66"/>
      <c r="F27" s="239" t="s">
        <v>130</v>
      </c>
      <c r="G27" s="240"/>
    </row>
    <row r="28" spans="1:7" ht="25.5" x14ac:dyDescent="0.2">
      <c r="A28" s="69" t="s">
        <v>121</v>
      </c>
      <c r="B28" s="112">
        <v>0.1</v>
      </c>
      <c r="C28" s="68">
        <f>ROUND(B28*$C$8,0)</f>
        <v>16</v>
      </c>
      <c r="D28" s="66"/>
      <c r="F28" s="239"/>
      <c r="G28" s="240"/>
    </row>
    <row r="29" spans="1:7" ht="25.5" x14ac:dyDescent="0.2">
      <c r="A29" s="69" t="s">
        <v>120</v>
      </c>
      <c r="B29" s="112">
        <v>0.1</v>
      </c>
      <c r="C29" s="68">
        <f>ROUND(B29*$C$8,0)</f>
        <v>16</v>
      </c>
      <c r="D29" s="66"/>
      <c r="F29" s="128" t="s">
        <v>131</v>
      </c>
    </row>
    <row r="30" spans="1:7" ht="25.5" x14ac:dyDescent="0.2">
      <c r="A30" s="69" t="s">
        <v>122</v>
      </c>
      <c r="B30" s="113">
        <f>1-SUM(B27:B29)</f>
        <v>0.10000000000000009</v>
      </c>
      <c r="C30" s="68">
        <f>C26-SUM(C27:C29)</f>
        <v>14</v>
      </c>
      <c r="D30" s="66"/>
      <c r="F30" s="128" t="s">
        <v>131</v>
      </c>
    </row>
    <row r="31" spans="1:7" x14ac:dyDescent="0.2">
      <c r="A31" s="94" t="s">
        <v>118</v>
      </c>
      <c r="B31" s="114">
        <f>B28</f>
        <v>0.1</v>
      </c>
      <c r="C31" s="95">
        <f>C28</f>
        <v>16</v>
      </c>
      <c r="D31" s="66"/>
    </row>
    <row r="32" spans="1:7" x14ac:dyDescent="0.2">
      <c r="A32" s="96" t="s">
        <v>125</v>
      </c>
      <c r="B32" s="115">
        <f>B27+B31</f>
        <v>0.79999999999999993</v>
      </c>
      <c r="C32" s="97">
        <f>C27+C31</f>
        <v>125</v>
      </c>
      <c r="D32" s="66"/>
    </row>
    <row r="33" spans="1:4" ht="25.5" x14ac:dyDescent="0.2">
      <c r="A33" s="98" t="s">
        <v>123</v>
      </c>
      <c r="B33" s="116">
        <f>C33/C26</f>
        <v>0.19354838709677419</v>
      </c>
      <c r="C33" s="106">
        <f>C29+C30</f>
        <v>30</v>
      </c>
      <c r="D33" s="107">
        <f>C33*G$13</f>
        <v>11250</v>
      </c>
    </row>
    <row r="34" spans="1:4" x14ac:dyDescent="0.2">
      <c r="A34" s="101" t="s">
        <v>126</v>
      </c>
      <c r="B34" s="117">
        <f>C34/C26</f>
        <v>0.19354838709677419</v>
      </c>
      <c r="C34" s="102">
        <f>C28+C30</f>
        <v>30</v>
      </c>
      <c r="D34" s="103">
        <f>C34*G$14</f>
        <v>3750</v>
      </c>
    </row>
    <row r="35" spans="1:4" x14ac:dyDescent="0.2">
      <c r="A35" s="96" t="s">
        <v>124</v>
      </c>
      <c r="B35" s="115">
        <f>C35/C26</f>
        <v>0.1032258064516129</v>
      </c>
      <c r="C35" s="97">
        <f>C29</f>
        <v>16</v>
      </c>
      <c r="D35" s="66"/>
    </row>
    <row r="38" spans="1:4" x14ac:dyDescent="0.2">
      <c r="A38" s="65" t="s">
        <v>23</v>
      </c>
      <c r="B38" s="65" t="s">
        <v>96</v>
      </c>
      <c r="C38" s="66" t="s">
        <v>97</v>
      </c>
      <c r="D38" s="66" t="s">
        <v>113</v>
      </c>
    </row>
    <row r="39" spans="1:4" x14ac:dyDescent="0.2">
      <c r="A39" s="67" t="s">
        <v>98</v>
      </c>
      <c r="B39" s="118">
        <v>1</v>
      </c>
      <c r="C39" s="68">
        <f>B39*209</f>
        <v>209</v>
      </c>
      <c r="D39" s="66"/>
    </row>
    <row r="40" spans="1:4" x14ac:dyDescent="0.2">
      <c r="A40" s="81" t="s">
        <v>107</v>
      </c>
      <c r="B40" s="119">
        <f>C40/C$39</f>
        <v>0.12440191387559808</v>
      </c>
      <c r="C40" s="99">
        <f>C13+C22</f>
        <v>26</v>
      </c>
      <c r="D40" s="83">
        <f>C40*G$13</f>
        <v>9750</v>
      </c>
    </row>
    <row r="41" spans="1:4" x14ac:dyDescent="0.2">
      <c r="A41" s="84" t="s">
        <v>114</v>
      </c>
      <c r="B41" s="120">
        <f t="shared" ref="B41:B46" si="0">C41/C$39</f>
        <v>0.25837320574162681</v>
      </c>
      <c r="C41" s="108">
        <f>C14+C23</f>
        <v>54</v>
      </c>
      <c r="D41" s="86">
        <f>C41*G$14</f>
        <v>6750</v>
      </c>
    </row>
    <row r="42" spans="1:4" ht="25.5" x14ac:dyDescent="0.2">
      <c r="A42" s="98" t="s">
        <v>123</v>
      </c>
      <c r="B42" s="121">
        <f t="shared" si="0"/>
        <v>0.14354066985645933</v>
      </c>
      <c r="C42" s="106">
        <f>C33</f>
        <v>30</v>
      </c>
      <c r="D42" s="107">
        <f>C42*G$13</f>
        <v>11250</v>
      </c>
    </row>
    <row r="43" spans="1:4" x14ac:dyDescent="0.2">
      <c r="A43" s="101" t="s">
        <v>126</v>
      </c>
      <c r="B43" s="122">
        <f t="shared" si="0"/>
        <v>0.14354066985645933</v>
      </c>
      <c r="C43" s="109">
        <f>C34</f>
        <v>30</v>
      </c>
      <c r="D43" s="103">
        <f>C43*G$14</f>
        <v>3750</v>
      </c>
    </row>
    <row r="44" spans="1:4" x14ac:dyDescent="0.2">
      <c r="A44" s="94" t="s">
        <v>118</v>
      </c>
      <c r="B44" s="123">
        <f t="shared" si="0"/>
        <v>0.21052631578947367</v>
      </c>
      <c r="C44" s="95">
        <f>C20+C31</f>
        <v>44</v>
      </c>
      <c r="D44" s="104"/>
    </row>
    <row r="45" spans="1:4" x14ac:dyDescent="0.2">
      <c r="A45" s="96" t="s">
        <v>125</v>
      </c>
      <c r="B45" s="124">
        <f t="shared" si="0"/>
        <v>0.73205741626794263</v>
      </c>
      <c r="C45" s="97">
        <f>C21+C32</f>
        <v>153</v>
      </c>
      <c r="D45" s="105"/>
    </row>
    <row r="46" spans="1:4" x14ac:dyDescent="0.2">
      <c r="A46" s="96" t="s">
        <v>124</v>
      </c>
      <c r="B46" s="124">
        <f t="shared" si="0"/>
        <v>7.6555023923444973E-2</v>
      </c>
      <c r="C46" s="97">
        <f>C35</f>
        <v>16</v>
      </c>
      <c r="D46" s="105"/>
    </row>
    <row r="48" spans="1:4" x14ac:dyDescent="0.2">
      <c r="A48" s="65" t="s">
        <v>187</v>
      </c>
      <c r="B48" s="65" t="s">
        <v>96</v>
      </c>
      <c r="C48" s="66"/>
      <c r="D48" s="66" t="s">
        <v>113</v>
      </c>
    </row>
    <row r="49" spans="1:4" ht="25.5" x14ac:dyDescent="0.2">
      <c r="A49" s="144" t="s">
        <v>188</v>
      </c>
      <c r="B49" s="146">
        <v>0.8</v>
      </c>
      <c r="C49" s="143"/>
      <c r="D49" s="143">
        <f>B49*D43</f>
        <v>3000</v>
      </c>
    </row>
    <row r="50" spans="1:4" ht="25.5" x14ac:dyDescent="0.2">
      <c r="A50" s="144" t="s">
        <v>189</v>
      </c>
      <c r="B50" s="145">
        <f>1-B49</f>
        <v>0.19999999999999996</v>
      </c>
      <c r="C50" s="143"/>
      <c r="D50" s="143">
        <f>D43-D49</f>
        <v>750</v>
      </c>
    </row>
    <row r="51" spans="1:4" x14ac:dyDescent="0.2">
      <c r="A51" s="138" t="s">
        <v>185</v>
      </c>
      <c r="B51" s="139"/>
      <c r="C51" s="139"/>
      <c r="D51" s="141">
        <v>250</v>
      </c>
    </row>
    <row r="52" spans="1:4" ht="25.5" x14ac:dyDescent="0.2">
      <c r="A52" s="140" t="s">
        <v>186</v>
      </c>
      <c r="B52" s="139"/>
      <c r="C52" s="139"/>
      <c r="D52" s="142">
        <v>1000</v>
      </c>
    </row>
  </sheetData>
  <mergeCells count="2">
    <mergeCell ref="F27:F28"/>
    <mergeCell ref="G27:G28"/>
  </mergeCells>
  <pageMargins left="0.70866141732283472" right="0.70866141732283472" top="0.74803149606299213" bottom="0.74803149606299213" header="0.31496062992125984" footer="0.31496062992125984"/>
  <pageSetup orientation="portrait" r:id="rId1"/>
  <headerFooter>
    <oddFooter>&amp;LSélection d'une Entreprise de gestion des matières dangereuses et des sols contaminés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mso-contentType ?>
<FormUrls xmlns="http://schemas.microsoft.com/sharepoint/v3/contenttype/forms/url">
  <New>_layouts/NewDocSet.aspx</New>
</FormUrls>
</file>

<file path=customXml/item10.xml><?xml version="1.0" encoding="utf-8"?>
<?mso-contentType ?>
<act:AllowedContentTypes xmlns:act="http://schemas.microsoft.com/office/documentsets/allowedcontenttypes" LastModified="06/11/2015 19:52:26">
  <AllowedContentType id="0x0101"/>
</act:AllowedContentTypes>
</file>

<file path=customXml/item11.xml><?xml version="1.0" encoding="utf-8"?>
<?mso-contentType ?>
<WelcomePageView xmlns="http://schemas.microsoft.com/office/documentsets/welcomepageview" LastModified="1/1/1 0:00:01 AM"/>
</file>

<file path=customXml/item2.xml><?xml version="1.0" encoding="utf-8"?>
<?mso-contentType ?>
<spe:Receivers xmlns:spe="http://schemas.microsoft.com/sharepoint/events">
  <Receiver>
    <Name>DocumentSet ItemUpdated</Name>
    <Synchronization>Synchronous</Synchronization>
    <Type>10002</Type>
    <SequenceNumber>100</SequenceNumber>
    <Assembly>Microsoft.Office.DocumentManagement, Version=14.0.0.0, Culture=neutral, PublicKeyToken=71e9bce111e9429c</Assembly>
    <Class>Microsoft.Office.DocumentManagement.DocumentSets.DocumentSetEventReceiver</Class>
    <Data/>
    <Filter/>
  </Receiver>
  <Receiver>
    <Name>DocumentSet ItemAdded</Name>
    <Synchronization>Synchronous</Synchronization>
    <Type>10001</Type>
    <SequenceNumber>100</SequenceNumber>
    <Assembly>Microsoft.Office.DocumentManagement, Version=14.0.0.0, Culture=neutral, PublicKeyToken=71e9bce111e9429c</Assembly>
    <Class>Microsoft.Office.DocumentManagement.DocumentSets.DocumentSetItemsEventReceiver</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spe:Receivers>
</file>

<file path=customXml/item3.xml><?xml version="1.0" encoding="utf-8"?>
<?mso-contentType ?>
<p:Policy xmlns:p="office.server.policy" id="" local="true">
  <p:Name>CompactDocSet</p:Name>
  <p:Description>Undeclare Records</p:Description>
  <p:Statement/>
  <p:PolicyItems>
    <p:PolicyItem featureId="Microsoft.Office.RecordsManagement.PolicyFeatures.Expiration" staticId="0x0120D52000628A5D88D4CB2243A1E12D104AEE2D71007BD5E1E089D7BA40B26A8C4BA69EC47F|-1528389917" UniqueId="09d92b0d-3888-451e-b146-543047f87684">
      <p:Name>Retention</p:Name>
      <p:Description>Automatic scheduling of content for processing, and performing a retention action on content that has reached its due date.</p:Description>
      <p:CustomData>
        <Schedules nextStageId="2" default="false">
          <Schedule type="Default">
            <stages/>
          </Schedule>
          <Schedule type="Record">
            <stages>
              <data stageId="1">
                <formula id="Microsoft.Office.RecordsManagement.PolicyFeatures.Expiration.Formula.BuiltIn">
                  <number>0</number>
                  <property>_vti_ItemDeclaredRecord</property>
                  <propertyId>f9a44731-84eb-43a4-9973-cd2953ad8646</propertyId>
                  <period>days</period>
                </formula>
                <action type="workflow" id="cf67211f-f0eb-45c9-ab19-3ad8f0a5b225"/>
              </data>
            </stages>
          </Schedule>
        </Schedules>
      </p:CustomData>
    </p:PolicyItem>
  </p:PolicyItems>
</p:Policy>
</file>

<file path=customXml/item4.xml><?xml version="1.0" encoding="utf-8"?>
<ct:contentTypeSchema xmlns:ct="http://schemas.microsoft.com/office/2006/metadata/contentType" xmlns:ma="http://schemas.microsoft.com/office/2006/metadata/properties/metaAttributes" ct:_="" ma:_="" ma:contentTypeName="CompactDocSet" ma:contentTypeID="0x0120D52000628A5D88D4CB2243A1E12D104AEE2D71007BD5E1E089D7BA40B26A8C4BA69EC47F" ma:contentTypeVersion="18" ma:contentTypeDescription="" ma:contentTypeScope="" ma:versionID="7b377ea8e8ab554ac31e2b52d7f8ffc2">
  <xsd:schema xmlns:xsd="http://www.w3.org/2001/XMLSchema" xmlns:xs="http://www.w3.org/2001/XMLSchema" xmlns:p="http://schemas.microsoft.com/office/2006/metadata/properties" xmlns:ns1="http://schemas.microsoft.com/sharepoint/v3" xmlns:ns2="3412b947-6542-4c91-b9f2-ac7429890b42" xmlns:ns3="8c098deb-0596-47b9-ab7b-ecc17da9427c" targetNamespace="http://schemas.microsoft.com/office/2006/metadata/properties" ma:root="true" ma:fieldsID="4455467cab8fad51990259160d21e4be" ns1:_="" ns2:_="" ns3:_="">
    <xsd:import namespace="http://schemas.microsoft.com/sharepoint/v3"/>
    <xsd:import namespace="3412b947-6542-4c91-b9f2-ac7429890b42"/>
    <xsd:import namespace="8c098deb-0596-47b9-ab7b-ecc17da9427c"/>
    <xsd:element name="properties">
      <xsd:complexType>
        <xsd:sequence>
          <xsd:element name="documentManagement">
            <xsd:complexType>
              <xsd:all>
                <xsd:element ref="ns1:DocumentSetDescription" minOccurs="0"/>
                <xsd:element ref="ns2:Countries" minOccurs="0"/>
                <xsd:element ref="ns2:Phase1" minOccurs="0"/>
                <xsd:element ref="ns2:SubPhase" minOccurs="0"/>
                <xsd:element ref="ns2:FY1" minOccurs="0"/>
                <xsd:element ref="ns2:ReviewType" minOccurs="0"/>
                <xsd:element ref="ns2:DocStatus" minOccurs="0"/>
                <xsd:element ref="ns2:Project1" minOccurs="0"/>
                <xsd:element ref="ns2:Activity1" minOccurs="0"/>
                <xsd:element ref="ns2:ProcurementIEAAgmtID1" minOccurs="0"/>
                <xsd:element ref="ns2:DocType" minOccurs="0"/>
                <xsd:element ref="ns2:SubDocType" minOccurs="0"/>
                <xsd:element ref="ns2:PracticeUnit1" minOccurs="0"/>
                <xsd:element ref="ns2:SendTo" minOccurs="0"/>
                <xsd:element ref="ns2:AdditionalInfo" minOccurs="0"/>
                <xsd:element ref="ns2:AggregatedComment" minOccurs="0"/>
                <xsd:element ref="ns2:ProcessedWithNOW" minOccurs="0"/>
                <xsd:element ref="ns2:WFInitiated" minOccurs="0"/>
                <xsd:element ref="ns2:WFStatus1" minOccurs="0"/>
                <xsd:element ref="ns3:_dlc_DocId" minOccurs="0"/>
                <xsd:element ref="ns3:_dlc_DocIdUrl" minOccurs="0"/>
                <xsd:element ref="ns3:_dlc_DocIdPersistId" minOccurs="0"/>
                <xsd:element ref="ns1:ItemChildCount" minOccurs="0"/>
                <xsd:element ref="ns1:FolderChildCount" minOccurs="0"/>
                <xsd:element ref="ns1:_dlc_ExpireDateSaved" minOccurs="0"/>
                <xsd:element ref="ns1:_dlc_ExpireDate"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1" nillable="true" ma:displayName="Description" ma:description="A description of the Document Set" ma:hidden="true" ma:internalName="DocumentSetDescription" ma:readOnly="false">
      <xsd:simpleType>
        <xsd:restriction base="dms:Note"/>
      </xsd:simpleType>
    </xsd:element>
    <xsd:element name="ItemChildCount" ma:index="25" nillable="true" ma:displayName="Item Child Count" ma:hidden="true" ma:list="Docs" ma:internalName="ItemChildCount" ma:readOnly="true" ma:showField="ItemChildCount">
      <xsd:simpleType>
        <xsd:restriction base="dms:Lookup"/>
      </xsd:simpleType>
    </xsd:element>
    <xsd:element name="FolderChildCount" ma:index="26" nillable="true" ma:displayName="Folder Child Count" ma:hidden="true" ma:list="Docs" ma:internalName="FolderChildCount" ma:readOnly="true" ma:showField="FolderChildCount">
      <xsd:simpleType>
        <xsd:restriction base="dms:Lookup"/>
      </xsd:simpleType>
    </xsd:element>
    <xsd:element name="_dlc_ExpireDateSaved" ma:index="27" nillable="true" ma:displayName="Original Expiration Date" ma:hidden="true" ma:internalName="_dlc_ExpireDateSaved" ma:readOnly="true">
      <xsd:simpleType>
        <xsd:restriction base="dms:DateTime"/>
      </xsd:simpleType>
    </xsd:element>
    <xsd:element name="_dlc_ExpireDate" ma:index="28" nillable="true" ma:displayName="Expiration Date" ma:description="" ma:hidden="true" ma:indexed="true" ma:internalName="_dlc_ExpireDate" ma:readOnly="true">
      <xsd:simpleType>
        <xsd:restriction base="dms:DateTime"/>
      </xsd:simpleType>
    </xsd:element>
    <xsd:element name="_dlc_Exempt" ma:index="29"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412b947-6542-4c91-b9f2-ac7429890b42" elementFormDefault="qualified">
    <xsd:import namespace="http://schemas.microsoft.com/office/2006/documentManagement/types"/>
    <xsd:import namespace="http://schemas.microsoft.com/office/infopath/2007/PartnerControls"/>
    <xsd:element name="Countries" ma:index="2" nillable="true" ma:displayName="Country" ma:default="Benin II" ma:format="Dropdown" ma:internalName="Countries">
      <xsd:simpleType>
        <xsd:restriction base="dms:Choice">
          <xsd:enumeration value="Benin II"/>
          <xsd:enumeration value="Armenia"/>
          <xsd:enumeration value="Benin I"/>
          <xsd:enumeration value="Burkina Faso"/>
          <xsd:enumeration value="Cabo Verde I"/>
          <xsd:enumeration value="Cabo Verde II"/>
          <xsd:enumeration value="El Salvador I"/>
          <xsd:enumeration value="El Salvador II"/>
          <xsd:enumeration value="Georgia I"/>
          <xsd:enumeration value="Georgia II"/>
          <xsd:enumeration value="Ghana I"/>
          <xsd:enumeration value="Ghana II"/>
          <xsd:enumeration value="Honduras"/>
          <xsd:enumeration value="Indonesia"/>
          <xsd:enumeration value="Jordan"/>
          <xsd:enumeration value="Lesotho"/>
          <xsd:enumeration value="Madagascar"/>
          <xsd:enumeration value="Malawi"/>
          <xsd:enumeration value="Mali"/>
          <xsd:enumeration value="Moldova"/>
          <xsd:enumeration value="Mongolia"/>
          <xsd:enumeration value="Morocco I"/>
          <xsd:enumeration value="Morocco II"/>
          <xsd:enumeration value="Mozambique"/>
          <xsd:enumeration value="Namibia"/>
          <xsd:enumeration value="Nepal"/>
          <xsd:enumeration value="Nicaragua"/>
          <xsd:enumeration value="Niger"/>
          <xsd:enumeration value="Philippines"/>
          <xsd:enumeration value="Senegal"/>
          <xsd:enumeration value="Sierra Leone"/>
          <xsd:enumeration value="Tanzania I"/>
          <xsd:enumeration value="Tanzania II"/>
          <xsd:enumeration value="Vanuatu"/>
          <xsd:enumeration value="Zambia"/>
        </xsd:restriction>
      </xsd:simpleType>
    </xsd:element>
    <xsd:element name="Phase1" ma:index="3" nillable="true" ma:displayName="Phase" ma:list="{18BBE943-E021-40FE-A5E0-F0EDD5A41882}" ma:internalName="Phase1" ma:showField="Title" ma:web="3412b947-6542-4c91-b9f2-ac7429890b42">
      <xsd:simpleType>
        <xsd:restriction base="dms:Lookup"/>
      </xsd:simpleType>
    </xsd:element>
    <xsd:element name="SubPhase" ma:index="4" nillable="true" ma:displayName="SubPhase" ma:list="{C395B9E3-61A3-4D5E-8370-E74EAB835A39}" ma:internalName="SubPhase" ma:showField="Level1" ma:web="3412b947-6542-4c91-b9f2-ac7429890b42">
      <xsd:simpleType>
        <xsd:restriction base="dms:Lookup"/>
      </xsd:simpleType>
    </xsd:element>
    <xsd:element name="FY1" ma:index="5" nillable="true" ma:displayName="FY" ma:default="2018" ma:format="Dropdown" ma:internalName="_x0046_Y1">
      <xsd:simpleType>
        <xsd:restriction base="dms:Choice">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restriction>
      </xsd:simpleType>
    </xsd:element>
    <xsd:element name="ReviewType" ma:index="6" nillable="true" ma:displayName="ReviewType" ma:default="No Objection" ma:format="Dropdown" ma:internalName="ReviewType">
      <xsd:simpleType>
        <xsd:restriction base="dms:Choice">
          <xsd:enumeration value="No Objection"/>
          <xsd:enumeration value="Technical Review"/>
        </xsd:restriction>
      </xsd:simpleType>
    </xsd:element>
    <xsd:element name="DocStatus" ma:index="7" nillable="true" ma:displayName="Document Status" ma:default="Pending" ma:format="Dropdown" ma:internalName="DocStatus">
      <xsd:simpleType>
        <xsd:restriction base="dms:Choice">
          <xsd:enumeration value="Pending"/>
          <xsd:enumeration value="Clear"/>
          <xsd:enumeration value="Object"/>
          <xsd:enumeration value="Reviewed"/>
          <xsd:enumeration value="Deferred"/>
        </xsd:restriction>
      </xsd:simpleType>
    </xsd:element>
    <xsd:element name="Project1" ma:index="8" nillable="true" ma:displayName="Project" ma:list="{18BBE943-E021-40FE-A5E0-F0EDD5A41882}" ma:internalName="Project1" ma:showField="Title" ma:web="3412b947-6542-4c91-b9f2-ac7429890b42">
      <xsd:simpleType>
        <xsd:restriction base="dms:Lookup"/>
      </xsd:simpleType>
    </xsd:element>
    <xsd:element name="Activity1" ma:index="9" nillable="true" ma:displayName="Activity" ma:list="{C395B9E3-61A3-4D5E-8370-E74EAB835A39}" ma:internalName="Activity1" ma:showField="Level1" ma:web="3412b947-6542-4c91-b9f2-ac7429890b42">
      <xsd:simpleType>
        <xsd:restriction base="dms:Lookup"/>
      </xsd:simpleType>
    </xsd:element>
    <xsd:element name="ProcurementIEAAgmtID1" ma:index="10" nillable="true" ma:displayName="Procurement/IEA/AgmtID" ma:format="Dropdown" ma:internalName="ProcurementIEAAgmtID1">
      <xsd:simpleType>
        <xsd:restriction base="dms:Choice">
          <xsd:enumeration value="Placeholder"/>
        </xsd:restriction>
      </xsd:simpleType>
    </xsd:element>
    <xsd:element name="DocType" ma:index="11" nillable="true" ma:displayName="DocType" ma:list="{18BBE943-E021-40FE-A5E0-F0EDD5A41882}" ma:internalName="DocType" ma:showField="Title" ma:web="3412b947-6542-4c91-b9f2-ac7429890b42">
      <xsd:simpleType>
        <xsd:restriction base="dms:Lookup"/>
      </xsd:simpleType>
    </xsd:element>
    <xsd:element name="SubDocType" ma:index="12" nillable="true" ma:displayName="SubDocType" ma:list="{C395B9E3-61A3-4D5E-8370-E74EAB835A39}" ma:internalName="SubDocType" ma:showField="Level1" ma:web="3412b947-6542-4c91-b9f2-ac7429890b42">
      <xsd:simpleType>
        <xsd:restriction base="dms:Lookup"/>
      </xsd:simpleType>
    </xsd:element>
    <xsd:element name="PracticeUnit1" ma:index="13" nillable="true" ma:displayName="Practice Unit" ma:internalName="PracticeUnit1">
      <xsd:complexType>
        <xsd:complexContent>
          <xsd:extension base="dms:MultiChoice">
            <xsd:sequence>
              <xsd:element name="Value" maxOccurs="unbounded" minOccurs="0" nillable="true">
                <xsd:simpleType>
                  <xsd:restriction base="dms:Choice">
                    <xsd:enumeration value="ADMN"/>
                    <xsd:enumeration value="AG"/>
                    <xsd:enumeration value="COMMS"/>
                    <xsd:enumeration value="ECON"/>
                    <xsd:enumeration value="EPG"/>
                    <xsd:enumeration value="ESP"/>
                    <xsd:enumeration value="FA"/>
                    <xsd:enumeration value="FIT"/>
                    <xsd:enumeration value="GSI"/>
                    <xsd:enumeration value="HCD"/>
                    <xsd:enumeration value="M&amp;E"/>
                    <xsd:enumeration value="OGC"/>
                    <xsd:enumeration value="PEPFAR"/>
                    <xsd:enumeration value="PRLP"/>
                    <xsd:enumeration value="PROC"/>
                    <xsd:enumeration value="TVS"/>
                    <xsd:enumeration value="WSI"/>
                    <xsd:enumeration value="ALL"/>
                    <xsd:enumeration value="NONE"/>
                  </xsd:restriction>
                </xsd:simpleType>
              </xsd:element>
            </xsd:sequence>
          </xsd:extension>
        </xsd:complexContent>
      </xsd:complexType>
    </xsd:element>
    <xsd:element name="SendTo" ma:index="14" nillable="true" ma:displayName="SendTo" ma:default="--Choose One--" ma:format="Dropdown" ma:internalName="SendTo">
      <xsd:simpleType>
        <xsd:restriction base="dms:Choice">
          <xsd:enumeration value="--Choose One--"/>
          <xsd:enumeration value="Program Ops Docs"/>
          <xsd:enumeration value="Compact Docs"/>
          <xsd:enumeration value="Core Docs"/>
        </xsd:restriction>
      </xsd:simpleType>
    </xsd:element>
    <xsd:element name="AdditionalInfo" ma:index="15" nillable="true" ma:displayName="AdditionalInfo" ma:default="0" ma:description="Check this if additional information is required from MCA in order to officially complete the workflow." ma:internalName="AdditionalInfo">
      <xsd:simpleType>
        <xsd:restriction base="dms:Boolean"/>
      </xsd:simpleType>
    </xsd:element>
    <xsd:element name="AggregatedComment" ma:index="16" nillable="true" ma:displayName="Aggregated Comments" ma:internalName="Aggregated_x0020_Comments">
      <xsd:simpleType>
        <xsd:restriction base="dms:Note"/>
      </xsd:simpleType>
    </xsd:element>
    <xsd:element name="ProcessedWithNOW" ma:index="17" nillable="true" ma:displayName="ProcessedWithN-O-W?" ma:default="Not Processed" ma:description="Processed with No Objection Workflow?" ma:format="Dropdown" ma:hidden="true" ma:internalName="ProcessedWithNOW" ma:readOnly="false">
      <xsd:simpleType>
        <xsd:restriction base="dms:Choice">
          <xsd:enumeration value="Not Processed"/>
          <xsd:enumeration value="In Progress"/>
          <xsd:enumeration value="Processed"/>
        </xsd:restriction>
      </xsd:simpleType>
    </xsd:element>
    <xsd:element name="WFInitiated" ma:index="18" nillable="true" ma:displayName="WFInitiated" ma:default="No" ma:format="Dropdown" ma:hidden="true" ma:internalName="WFInitiated" ma:readOnly="false">
      <xsd:simpleType>
        <xsd:restriction base="dms:Choice">
          <xsd:enumeration value="No"/>
          <xsd:enumeration value="Yes"/>
        </xsd:restriction>
      </xsd:simpleType>
    </xsd:element>
    <xsd:element name="WFStatus1" ma:index="19" nillable="true" ma:displayName="WFStatus" ma:format="Hyperlink" ma:hidden="true" ma:internalName="WFStatus1"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c098deb-0596-47b9-ab7b-ecc17da9427c"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DefaultDocuments xmlns="http://schemas.microsoft.com/office/documentsets/defaultdocuments" LastModified="1/1/1 0:00:01 AM" AddSetName=""/>
</file>

<file path=customXml/item6.xml><?xml version="1.0" encoding="utf-8"?>
<?mso-contentType ?>
<WelcomePageFields xmlns="http://schemas.microsoft.com/office/documentsets/welcomepagefields" LastModified="1/1/1 0:00:01 AM"/>
</file>

<file path=customXml/item7.xml><?xml version="1.0" encoding="utf-8"?>
<p:properties xmlns:p="http://schemas.microsoft.com/office/2006/metadata/properties" xmlns:xsi="http://www.w3.org/2001/XMLSchema-instance" xmlns:pc="http://schemas.microsoft.com/office/infopath/2007/PartnerControls">
  <documentManagement>
    <DocStatus xmlns="3412b947-6542-4c91-b9f2-ac7429890b42">Pending</DocStatus>
    <Countries xmlns="3412b947-6542-4c91-b9f2-ac7429890b42">Benin II</Countries>
    <ReviewType xmlns="3412b947-6542-4c91-b9f2-ac7429890b42">No Objection</ReviewType>
    <PracticeUnit1 xmlns="3412b947-6542-4c91-b9f2-ac7429890b42">
      <Value>ESP</Value>
      <Value>PROC</Value>
    </PracticeUnit1>
    <FY1 xmlns="3412b947-6542-4c91-b9f2-ac7429890b42">2020</FY1>
    <Phase1 xmlns="3412b947-6542-4c91-b9f2-ac7429890b42">14</Phase1>
    <DocumentSetDescription xmlns="http://schemas.microsoft.com/sharepoint/v3" xsi:nil="true"/>
    <AggregatedComment xmlns="3412b947-6542-4c91-b9f2-ac7429890b42" xsi:nil="true"/>
    <_dlc_DocId xmlns="8c098deb-0596-47b9-ab7b-ecc17da9427c">TDCMF4JCUXDJ-23-3552</_dlc_DocId>
    <_dlc_DocIdUrl xmlns="8c098deb-0596-47b9-ab7b-ecc17da9427c">
      <Url>http://intranet.mcc.gov/countries/BeninII/BenII/_layouts/DocIdRedir.aspx?ID=TDCMF4JCUXDJ-23-3552</Url>
      <Description>TDCMF4JCUXDJ-23-3552</Description>
    </_dlc_DocIdUrl>
    <SubPhase xmlns="3412b947-6542-4c91-b9f2-ac7429890b42">37</SubPhase>
    <AdditionalInfo xmlns="3412b947-6542-4c91-b9f2-ac7429890b42">false</AdditionalInfo>
    <DocType xmlns="3412b947-6542-4c91-b9f2-ac7429890b42" xsi:nil="true"/>
    <WFInitiated xmlns="3412b947-6542-4c91-b9f2-ac7429890b42">No</WFInitiated>
    <ProcurementIEAAgmtID1 xmlns="3412b947-6542-4c91-b9f2-ac7429890b42" xsi:nil="true"/>
    <ProcessedWithNOW xmlns="3412b947-6542-4c91-b9f2-ac7429890b42">Not Processed</ProcessedWithNOW>
    <SubDocType xmlns="3412b947-6542-4c91-b9f2-ac7429890b42" xsi:nil="true"/>
    <Activity1 xmlns="3412b947-6542-4c91-b9f2-ac7429890b42" xsi:nil="true"/>
    <SendTo xmlns="3412b947-6542-4c91-b9f2-ac7429890b42">--Choose One--</SendTo>
    <WFStatus1 xmlns="3412b947-6542-4c91-b9f2-ac7429890b42">
      <Url xsi:nil="true"/>
      <Description xsi:nil="true"/>
    </WFStatus1>
    <Project1 xmlns="3412b947-6542-4c91-b9f2-ac7429890b42" xsi:nil="true"/>
  </documentManagement>
</p:properties>
</file>

<file path=customXml/item8.xml><?xml version="1.0" encoding="utf-8"?>
<?mso-contentType ?>
<FormTemplates xmlns="http://schemas.microsoft.com/sharepoint/v3/contenttype/forms">
  <Display>ListForm</Display>
  <Edit>ListForm</Edit>
  <New>DocSetDisplayForm</New>
</FormTemplates>
</file>

<file path=customXml/item9.xml><?xml version="1.0" encoding="utf-8"?>
<?mso-contentType ?>
<sf:SharedFields xmlns:sf="http://schemas.microsoft.com/office/documentsets/sharedfields" LastModified="11/16/2016 14:39:00">
  <SharedField id="6bb6d139-e9ac-4788-9e56-24814459a5d8"/>
  <SharedField id="5d4f7cbc-acbc-4f94-812e-565852024450"/>
  <SharedField id="a62e7860-1614-4bcb-b36e-91b5b58bb93f"/>
  <SharedField id="cbb92da4-fd46-4c7d-af6c-3128c2a5576e"/>
  <SharedField id="fcb13458-5742-4a2b-84c6-905a70b00ff6"/>
  <SharedField id="f8d08cc9-0de7-4a0c-bdc3-3766b0658d5f"/>
  <SharedField id="4f3a1921-a3bd-457a-a483-09300d12d66b"/>
  <SharedField id="b6a75449-df0e-49d8-8c6c-fd17905d4e51"/>
  <SharedField id="69cefdab-ae62-4abf-af86-8476924d1ba7"/>
  <SharedField id="50a79d7c-151f-4738-bf8c-50213f105f09"/>
  <SharedField id="dd7b6867-ec27-4f40-8632-148377247638"/>
  <SharedField id="1719be82-9f6d-402c-8c58-c26917846e56"/>
  <SharedField id="3c213880-aa22-42a7-81f9-232fda8686ca"/>
  <SharedField id="a8b249af-39c2-435b-b016-e9d0ca8b7924"/>
  <SharedField id="6140b211-9f71-408d-84eb-3d92030f0963"/>
</sf:SharedFields>
</file>

<file path=customXml/itemProps1.xml><?xml version="1.0" encoding="utf-8"?>
<ds:datastoreItem xmlns:ds="http://schemas.openxmlformats.org/officeDocument/2006/customXml" ds:itemID="{1F27ED3E-481B-4E51-A4EA-5444E3A69D30}">
  <ds:schemaRefs>
    <ds:schemaRef ds:uri="http://schemas.microsoft.com/sharepoint/v3/contenttype/forms/url"/>
  </ds:schemaRefs>
</ds:datastoreItem>
</file>

<file path=customXml/itemProps10.xml><?xml version="1.0" encoding="utf-8"?>
<ds:datastoreItem xmlns:ds="http://schemas.openxmlformats.org/officeDocument/2006/customXml" ds:itemID="{2605E45D-00B5-43F3-90AC-BD96F1B8F95E}">
  <ds:schemaRefs>
    <ds:schemaRef ds:uri="http://schemas.microsoft.com/office/documentsets/allowedcontenttypes"/>
  </ds:schemaRefs>
</ds:datastoreItem>
</file>

<file path=customXml/itemProps11.xml><?xml version="1.0" encoding="utf-8"?>
<ds:datastoreItem xmlns:ds="http://schemas.openxmlformats.org/officeDocument/2006/customXml" ds:itemID="{236C357F-CA94-4D0C-B9B5-6B0F48C3C49F}">
  <ds:schemaRefs>
    <ds:schemaRef ds:uri="http://schemas.microsoft.com/office/documentsets/welcomepageview"/>
  </ds:schemaRefs>
</ds:datastoreItem>
</file>

<file path=customXml/itemProps2.xml><?xml version="1.0" encoding="utf-8"?>
<ds:datastoreItem xmlns:ds="http://schemas.openxmlformats.org/officeDocument/2006/customXml" ds:itemID="{02310B1D-5931-412E-8489-FF8A4DA83BE2}">
  <ds:schemaRefs>
    <ds:schemaRef ds:uri="http://schemas.microsoft.com/sharepoint/events"/>
  </ds:schemaRefs>
</ds:datastoreItem>
</file>

<file path=customXml/itemProps3.xml><?xml version="1.0" encoding="utf-8"?>
<ds:datastoreItem xmlns:ds="http://schemas.openxmlformats.org/officeDocument/2006/customXml" ds:itemID="{757B8867-3383-43EB-B7CF-15D0D01FA59F}">
  <ds:schemaRefs>
    <ds:schemaRef ds:uri="office.server.policy"/>
  </ds:schemaRefs>
</ds:datastoreItem>
</file>

<file path=customXml/itemProps4.xml><?xml version="1.0" encoding="utf-8"?>
<ds:datastoreItem xmlns:ds="http://schemas.openxmlformats.org/officeDocument/2006/customXml" ds:itemID="{AE059C71-2AF8-4816-92C0-EB7EDE3A22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412b947-6542-4c91-b9f2-ac7429890b42"/>
    <ds:schemaRef ds:uri="8c098deb-0596-47b9-ab7b-ecc17da942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1E5580B1-0A5A-403B-BB66-379E9139DC6E}">
  <ds:schemaRefs>
    <ds:schemaRef ds:uri="http://schemas.microsoft.com/office/documentsets/defaultdocuments"/>
  </ds:schemaRefs>
</ds:datastoreItem>
</file>

<file path=customXml/itemProps6.xml><?xml version="1.0" encoding="utf-8"?>
<ds:datastoreItem xmlns:ds="http://schemas.openxmlformats.org/officeDocument/2006/customXml" ds:itemID="{BA8950D2-493E-4954-9A0D-2CB539B5F978}">
  <ds:schemaRefs>
    <ds:schemaRef ds:uri="http://schemas.microsoft.com/office/documentsets/welcomepagefields"/>
  </ds:schemaRefs>
</ds:datastoreItem>
</file>

<file path=customXml/itemProps7.xml><?xml version="1.0" encoding="utf-8"?>
<ds:datastoreItem xmlns:ds="http://schemas.openxmlformats.org/officeDocument/2006/customXml" ds:itemID="{56551B7F-989B-42B3-8C53-B90E1843C92A}">
  <ds:schemaRefs>
    <ds:schemaRef ds:uri="http://schemas.microsoft.com/office/2006/metadata/properties"/>
    <ds:schemaRef ds:uri="http://purl.org/dc/elements/1.1/"/>
    <ds:schemaRef ds:uri="http://schemas.microsoft.com/sharepoint/v3"/>
    <ds:schemaRef ds:uri="3412b947-6542-4c91-b9f2-ac7429890b42"/>
    <ds:schemaRef ds:uri="8c098deb-0596-47b9-ab7b-ecc17da9427c"/>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www.w3.org/XML/1998/namespace"/>
    <ds:schemaRef ds:uri="http://purl.org/dc/dcmitype/"/>
  </ds:schemaRefs>
</ds:datastoreItem>
</file>

<file path=customXml/itemProps8.xml><?xml version="1.0" encoding="utf-8"?>
<ds:datastoreItem xmlns:ds="http://schemas.openxmlformats.org/officeDocument/2006/customXml" ds:itemID="{0B24FD61-AD9F-492C-A43D-6E144C16C81B}">
  <ds:schemaRefs>
    <ds:schemaRef ds:uri="http://schemas.microsoft.com/sharepoint/v3/contenttype/forms"/>
  </ds:schemaRefs>
</ds:datastoreItem>
</file>

<file path=customXml/itemProps9.xml><?xml version="1.0" encoding="utf-8"?>
<ds:datastoreItem xmlns:ds="http://schemas.openxmlformats.org/officeDocument/2006/customXml" ds:itemID="{6C1E424F-2361-4D39-B2D4-5AAEF37F4841}">
  <ds:schemaRefs>
    <ds:schemaRef ds:uri="http://schemas.microsoft.com/office/documentsets/sharedfield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7</vt:i4>
      </vt:variant>
    </vt:vector>
  </HeadingPairs>
  <TitlesOfParts>
    <vt:vector size="13" baseType="lpstr">
      <vt:lpstr>Instructions</vt:lpstr>
      <vt:lpstr>Services de base</vt:lpstr>
      <vt:lpstr>Services optionnels</vt:lpstr>
      <vt:lpstr>Calendrier Paiements Base</vt:lpstr>
      <vt:lpstr>Calendrier Paiements Option</vt:lpstr>
      <vt:lpstr>Hypothèses</vt:lpstr>
      <vt:lpstr>'Services de base'!_Toc14972558</vt:lpstr>
      <vt:lpstr>'Services de base'!_Toc14972572</vt:lpstr>
      <vt:lpstr>'Calendrier Paiements Base'!Impression_des_titres</vt:lpstr>
      <vt:lpstr>'Services de base'!Impression_des_titres</vt:lpstr>
      <vt:lpstr>'Services optionnels'!Impression_des_titres</vt:lpstr>
      <vt:lpstr>'Services de base'!Zone_d_impression</vt:lpstr>
      <vt:lpstr>'Services optionnels'!Zone_d_impression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Desjardins, Bernard</dc:creator>
  <cp:lastModifiedBy>Leon Fonteclounon</cp:lastModifiedBy>
  <cp:lastPrinted>2020-07-20T11:52:17Z</cp:lastPrinted>
  <dcterms:created xsi:type="dcterms:W3CDTF">2019-07-29T18:42:34Z</dcterms:created>
  <dcterms:modified xsi:type="dcterms:W3CDTF">2020-08-19T16:18:13Z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policyId">
    <vt:lpwstr>0x0101004F9148DFE83EEE4BBA15A855A561AFF30039F64217A6A1774B97B78D28090AAE62|-1528389917</vt:lpwstr>
  </property>
  <property fmtid="{D5CDD505-2E9C-101B-9397-08002B2CF9AE}" pid="3" name="_dlc_DocIdItemGuid">
    <vt:lpwstr>51e2987b-1720-47d1-856b-56536110f7f3</vt:lpwstr>
  </property>
  <property fmtid="{D5CDD505-2E9C-101B-9397-08002B2CF9AE}" pid="4" name="ContentTypeId">
    <vt:lpwstr>0x0120D52000628A5D88D4CB2243A1E12D104AEE2D71007BD5E1E089D7BA40B26A8C4BA69EC47F</vt:lpwstr>
  </property>
  <property fmtid="{D5CDD505-2E9C-101B-9397-08002B2CF9AE}" pid="5" name="ItemRetentionFormula">
    <vt:lpwstr/>
  </property>
  <property fmtid="{D5CDD505-2E9C-101B-9397-08002B2CF9AE}" pid="6" name="_docset_NoMedatataSyncRequired">
    <vt:lpwstr>True</vt:lpwstr>
  </property>
</Properties>
</file>